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231\CR 53\2018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8" i="4678" l="1"/>
  <c r="AL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D6" i="4681"/>
  <c r="E5" i="4681"/>
  <c r="J37" i="4689" l="1"/>
  <c r="J14" i="4689"/>
  <c r="J43" i="4689"/>
  <c r="J40" i="4689"/>
  <c r="AN27" i="4688"/>
  <c r="CB19" i="4688" s="1"/>
  <c r="T17" i="468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A32" i="4688"/>
  <c r="BP21" i="4688" s="1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<sst xmlns="http://schemas.openxmlformats.org/spreadsheetml/2006/main" count="539" uniqueCount="151">
  <si>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</si>
  <si>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</si>
  <si>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</si>
  <si>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</si>
  <si>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</si>
  <si>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</si>
  <si>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</si>
  <si>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</si>
  <si>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</si>
  <si>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</si>
  <si>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</si>
  <si>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</si>
  <si>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</si>
  <si>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</si>
  <si>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</si>
  <si>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</si>
  <si>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</si>
  <si>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</si>
  <si>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</si>
  <si>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</si>
  <si>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</si>
  <si>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</si>
  <si>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</si>
  <si>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</si>
  <si>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</si>
  <si>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</si>
  <si>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</si>
  <si>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</si>
  <si>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</si>
  <si>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</si>
  <si>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</si>
  <si>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</si>
  <si>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</si>
  <si>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</si>
  <si>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</si>
  <si>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</si>
  <si>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</si>
  <si>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</si>
  <si>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</si>
  <si>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</si>
  <si>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</si>
  <si>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</si>
  <si>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</si>
  <si>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</si>
  <si>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</si>
  <si>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</si>
  <si>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</si>
  <si>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</si>
  <si>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</si>
  <si>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</si>
  <si>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</si>
  <si>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</si>
  <si>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</si>
  <si>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</si>
  <si>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</si>
  <si>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</si>
  <si>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</si>
  <si>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</si>
  <si>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</si>
  <si>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</si>
  <si>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</si>
  <si>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</si>
  <si>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</si>
  <si>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</si>
  <si>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</si>
  <si>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</si>
  <si>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</si>
  <si>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</si>
  <si>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</si>
  <si>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</si>
  <si>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</si>
  <si>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</si>
  <si>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</si>
  <si>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</si>
  <si>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</si>
  <si>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</si>
  <si>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</si>
  <si>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</si>
  <si>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</si>
  <si>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</si>
  <si>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</si>
  <si>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</si>
  <si>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</si>
  <si>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</si>
  <si>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</si>
  <si>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</si>
  <si>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</si>
  <si>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</si>
  <si>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</si>
  <si>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</si>
  <si>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</si>
  <si>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</si>
  <si>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</si>
  <si>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</si>
  <si>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</si>
  <si>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</si>
  <si>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</si>
  <si>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</si>
  <si>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</si>
  <si>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</si>
  <si>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</si>
  <si>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</si>
  <si>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</si>
  <si>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</si>
  <si>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</si>
  <si>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</si>
  <si>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</si>
  <si>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</si>
  <si>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</si>
  <si>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</si>
  <si>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</si>
  <si>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</si>
  <si>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</si>
  <si>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</si>
  <si>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</si>
  <si>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</si>
  <si>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</si>
  <si>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</si>
  <si>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</si>
  <si>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</si>
  <si>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</si>
  <si>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</si>
  <si>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</si>
  <si>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</si>
  <si>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</si>
  <si>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</si>
  <si>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</si>
  <si>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</si>
  <si>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</si>
  <si>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</si>
  <si>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</si>
  <si>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</si>
  <si>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</si>
  <si>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</si>
  <si>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</si>
  <si>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</si>
  <si>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</si>
  <si>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</si>
  <si>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</si>
  <si>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</si>
  <si>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</si>
  <si>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</si>
  <si>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</si>
  <si>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</si>
  <si>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</si>
  <si>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</si>
  <si>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</si>
  <si>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53</t>
  </si>
  <si>
    <t xml:space="preserve">VOL MAX 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</si>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</sst>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230.5</c:v>
                </c:pt>
                <c:pt idx="1">
                  <c:v>275.5</c:v>
                </c:pt>
                <c:pt idx="2">
                  <c:v>313.5</c:v>
                </c:pt>
                <c:pt idx="3">
                  <c:v>274</c:v>
                </c:pt>
                <c:pt idx="4">
                  <c:v>267.5</c:v>
                </c:pt>
                <c:pt idx="5">
                  <c:v>252</c:v>
                </c:pt>
                <c:pt idx="6">
                  <c:v>237.5</c:v>
                </c:pt>
                <c:pt idx="7">
                  <c:v>222</c:v>
                </c:pt>
                <c:pt idx="8">
                  <c:v>220</c:v>
                </c:pt>
                <c:pt idx="9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05096"/>
        <c:axId val="168859536"/>
      </c:barChart>
      <c:catAx>
        <c:axId val="16910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5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5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0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1093.5</c:v>
                </c:pt>
                <c:pt idx="4">
                  <c:v>1130.5</c:v>
                </c:pt>
                <c:pt idx="5">
                  <c:v>1107</c:v>
                </c:pt>
                <c:pt idx="6">
                  <c:v>1031</c:v>
                </c:pt>
                <c:pt idx="7">
                  <c:v>979</c:v>
                </c:pt>
                <c:pt idx="8">
                  <c:v>931.5</c:v>
                </c:pt>
                <c:pt idx="9">
                  <c:v>935.5</c:v>
                </c:pt>
                <c:pt idx="13">
                  <c:v>873</c:v>
                </c:pt>
                <c:pt idx="14">
                  <c:v>902.5</c:v>
                </c:pt>
                <c:pt idx="15">
                  <c:v>952</c:v>
                </c:pt>
                <c:pt idx="16">
                  <c:v>936.5</c:v>
                </c:pt>
                <c:pt idx="17">
                  <c:v>912.5</c:v>
                </c:pt>
                <c:pt idx="18">
                  <c:v>872.5</c:v>
                </c:pt>
                <c:pt idx="19">
                  <c:v>828</c:v>
                </c:pt>
                <c:pt idx="20">
                  <c:v>836.5</c:v>
                </c:pt>
                <c:pt idx="21">
                  <c:v>861</c:v>
                </c:pt>
                <c:pt idx="22">
                  <c:v>939.5</c:v>
                </c:pt>
                <c:pt idx="23">
                  <c:v>1019.5</c:v>
                </c:pt>
                <c:pt idx="24">
                  <c:v>1039.5</c:v>
                </c:pt>
                <c:pt idx="25">
                  <c:v>1035</c:v>
                </c:pt>
                <c:pt idx="29">
                  <c:v>886</c:v>
                </c:pt>
                <c:pt idx="30">
                  <c:v>883.5</c:v>
                </c:pt>
                <c:pt idx="31">
                  <c:v>908.5</c:v>
                </c:pt>
                <c:pt idx="32">
                  <c:v>927.5</c:v>
                </c:pt>
                <c:pt idx="33">
                  <c:v>978</c:v>
                </c:pt>
                <c:pt idx="34">
                  <c:v>958.5</c:v>
                </c:pt>
                <c:pt idx="35">
                  <c:v>891</c:v>
                </c:pt>
                <c:pt idx="36">
                  <c:v>943</c:v>
                </c:pt>
                <c:pt idx="37">
                  <c:v>917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961.5</c:v>
                </c:pt>
                <c:pt idx="4">
                  <c:v>933</c:v>
                </c:pt>
                <c:pt idx="5">
                  <c:v>941.5</c:v>
                </c:pt>
                <c:pt idx="6">
                  <c:v>960.5</c:v>
                </c:pt>
                <c:pt idx="7">
                  <c:v>947.5</c:v>
                </c:pt>
                <c:pt idx="8">
                  <c:v>986.5</c:v>
                </c:pt>
                <c:pt idx="9">
                  <c:v>989.5</c:v>
                </c:pt>
                <c:pt idx="13">
                  <c:v>938</c:v>
                </c:pt>
                <c:pt idx="14">
                  <c:v>978</c:v>
                </c:pt>
                <c:pt idx="15">
                  <c:v>1171</c:v>
                </c:pt>
                <c:pt idx="16">
                  <c:v>1289</c:v>
                </c:pt>
                <c:pt idx="17">
                  <c:v>1349.5</c:v>
                </c:pt>
                <c:pt idx="18">
                  <c:v>1383.5</c:v>
                </c:pt>
                <c:pt idx="19">
                  <c:v>1264</c:v>
                </c:pt>
                <c:pt idx="20">
                  <c:v>1210</c:v>
                </c:pt>
                <c:pt idx="21">
                  <c:v>1138</c:v>
                </c:pt>
                <c:pt idx="22">
                  <c:v>1065.5</c:v>
                </c:pt>
                <c:pt idx="23">
                  <c:v>973.5</c:v>
                </c:pt>
                <c:pt idx="24">
                  <c:v>919.5</c:v>
                </c:pt>
                <c:pt idx="25">
                  <c:v>957.5</c:v>
                </c:pt>
                <c:pt idx="29">
                  <c:v>1040.5</c:v>
                </c:pt>
                <c:pt idx="30">
                  <c:v>1027</c:v>
                </c:pt>
                <c:pt idx="31">
                  <c:v>1022.5</c:v>
                </c:pt>
                <c:pt idx="32">
                  <c:v>1005.5</c:v>
                </c:pt>
                <c:pt idx="33">
                  <c:v>976.5</c:v>
                </c:pt>
                <c:pt idx="34">
                  <c:v>1029.5</c:v>
                </c:pt>
                <c:pt idx="35">
                  <c:v>1057</c:v>
                </c:pt>
                <c:pt idx="36">
                  <c:v>1074.5</c:v>
                </c:pt>
                <c:pt idx="37">
                  <c:v>1075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2055</c:v>
                </c:pt>
                <c:pt idx="4">
                  <c:v>2063.5</c:v>
                </c:pt>
                <c:pt idx="5">
                  <c:v>2048.5</c:v>
                </c:pt>
                <c:pt idx="6">
                  <c:v>1991.5</c:v>
                </c:pt>
                <c:pt idx="7">
                  <c:v>1926.5</c:v>
                </c:pt>
                <c:pt idx="8">
                  <c:v>1918</c:v>
                </c:pt>
                <c:pt idx="9">
                  <c:v>1925</c:v>
                </c:pt>
                <c:pt idx="13">
                  <c:v>1811</c:v>
                </c:pt>
                <c:pt idx="14">
                  <c:v>1880.5</c:v>
                </c:pt>
                <c:pt idx="15">
                  <c:v>2123</c:v>
                </c:pt>
                <c:pt idx="16">
                  <c:v>2225.5</c:v>
                </c:pt>
                <c:pt idx="17">
                  <c:v>2262</c:v>
                </c:pt>
                <c:pt idx="18">
                  <c:v>2256</c:v>
                </c:pt>
                <c:pt idx="19">
                  <c:v>2092</c:v>
                </c:pt>
                <c:pt idx="20">
                  <c:v>2046.5</c:v>
                </c:pt>
                <c:pt idx="21">
                  <c:v>1999</c:v>
                </c:pt>
                <c:pt idx="22">
                  <c:v>2005</c:v>
                </c:pt>
                <c:pt idx="23">
                  <c:v>1993</c:v>
                </c:pt>
                <c:pt idx="24">
                  <c:v>1959</c:v>
                </c:pt>
                <c:pt idx="25">
                  <c:v>1992.5</c:v>
                </c:pt>
                <c:pt idx="29">
                  <c:v>1926.5</c:v>
                </c:pt>
                <c:pt idx="30">
                  <c:v>1910.5</c:v>
                </c:pt>
                <c:pt idx="31">
                  <c:v>1931</c:v>
                </c:pt>
                <c:pt idx="32">
                  <c:v>1933</c:v>
                </c:pt>
                <c:pt idx="33">
                  <c:v>1954.5</c:v>
                </c:pt>
                <c:pt idx="34">
                  <c:v>1988</c:v>
                </c:pt>
                <c:pt idx="35">
                  <c:v>1948</c:v>
                </c:pt>
                <c:pt idx="36">
                  <c:v>2017.5</c:v>
                </c:pt>
                <c:pt idx="37">
                  <c:v>1992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02520"/>
        <c:axId val="171802480"/>
      </c:lineChart>
      <c:catAx>
        <c:axId val="171402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80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02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02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217</c:v>
                </c:pt>
                <c:pt idx="1">
                  <c:v>203</c:v>
                </c:pt>
                <c:pt idx="2">
                  <c:v>218</c:v>
                </c:pt>
                <c:pt idx="3">
                  <c:v>235</c:v>
                </c:pt>
                <c:pt idx="4">
                  <c:v>246.5</c:v>
                </c:pt>
                <c:pt idx="5">
                  <c:v>252.5</c:v>
                </c:pt>
                <c:pt idx="6">
                  <c:v>202.5</c:v>
                </c:pt>
                <c:pt idx="7">
                  <c:v>211</c:v>
                </c:pt>
                <c:pt idx="8">
                  <c:v>206.5</c:v>
                </c:pt>
                <c:pt idx="9">
                  <c:v>208</c:v>
                </c:pt>
                <c:pt idx="10">
                  <c:v>211</c:v>
                </c:pt>
                <c:pt idx="11">
                  <c:v>235.5</c:v>
                </c:pt>
                <c:pt idx="12">
                  <c:v>285</c:v>
                </c:pt>
                <c:pt idx="13">
                  <c:v>288</c:v>
                </c:pt>
                <c:pt idx="14">
                  <c:v>231</c:v>
                </c:pt>
                <c:pt idx="15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86184"/>
        <c:axId val="169033592"/>
      </c:barChart>
      <c:catAx>
        <c:axId val="16998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3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3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259.5</c:v>
                </c:pt>
                <c:pt idx="1">
                  <c:v>224</c:v>
                </c:pt>
                <c:pt idx="2">
                  <c:v>191.5</c:v>
                </c:pt>
                <c:pt idx="3">
                  <c:v>211</c:v>
                </c:pt>
                <c:pt idx="4">
                  <c:v>257</c:v>
                </c:pt>
                <c:pt idx="5">
                  <c:v>249</c:v>
                </c:pt>
                <c:pt idx="6">
                  <c:v>210.5</c:v>
                </c:pt>
                <c:pt idx="7">
                  <c:v>261.5</c:v>
                </c:pt>
                <c:pt idx="8">
                  <c:v>237.5</c:v>
                </c:pt>
                <c:pt idx="9">
                  <c:v>181.5</c:v>
                </c:pt>
                <c:pt idx="10">
                  <c:v>262.5</c:v>
                </c:pt>
                <c:pt idx="11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1976"/>
        <c:axId val="170662360"/>
      </c:barChart>
      <c:catAx>
        <c:axId val="17066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242.5</c:v>
                </c:pt>
                <c:pt idx="1">
                  <c:v>234</c:v>
                </c:pt>
                <c:pt idx="2">
                  <c:v>230</c:v>
                </c:pt>
                <c:pt idx="3">
                  <c:v>255</c:v>
                </c:pt>
                <c:pt idx="4">
                  <c:v>214</c:v>
                </c:pt>
                <c:pt idx="5">
                  <c:v>242.5</c:v>
                </c:pt>
                <c:pt idx="6">
                  <c:v>249</c:v>
                </c:pt>
                <c:pt idx="7">
                  <c:v>242</c:v>
                </c:pt>
                <c:pt idx="8">
                  <c:v>253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3752"/>
        <c:axId val="171113048"/>
      </c:barChart>
      <c:catAx>
        <c:axId val="17107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239</c:v>
                </c:pt>
                <c:pt idx="1">
                  <c:v>260.5</c:v>
                </c:pt>
                <c:pt idx="2">
                  <c:v>274.5</c:v>
                </c:pt>
                <c:pt idx="3">
                  <c:v>266.5</c:v>
                </c:pt>
                <c:pt idx="4">
                  <c:v>225.5</c:v>
                </c:pt>
                <c:pt idx="5">
                  <c:v>256</c:v>
                </c:pt>
                <c:pt idx="6">
                  <c:v>257.5</c:v>
                </c:pt>
                <c:pt idx="7">
                  <c:v>237.5</c:v>
                </c:pt>
                <c:pt idx="8">
                  <c:v>278.5</c:v>
                </c:pt>
                <c:pt idx="9">
                  <c:v>283.5</c:v>
                </c:pt>
                <c:pt idx="10">
                  <c:v>275</c:v>
                </c:pt>
                <c:pt idx="11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72400"/>
        <c:axId val="171398992"/>
      </c:barChart>
      <c:catAx>
        <c:axId val="17107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9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9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7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230.5</c:v>
                </c:pt>
                <c:pt idx="1">
                  <c:v>229</c:v>
                </c:pt>
                <c:pt idx="2">
                  <c:v>217</c:v>
                </c:pt>
                <c:pt idx="3">
                  <c:v>261.5</c:v>
                </c:pt>
                <c:pt idx="4">
                  <c:v>270.5</c:v>
                </c:pt>
                <c:pt idx="5">
                  <c:v>422</c:v>
                </c:pt>
                <c:pt idx="6">
                  <c:v>335</c:v>
                </c:pt>
                <c:pt idx="7">
                  <c:v>322</c:v>
                </c:pt>
                <c:pt idx="8">
                  <c:v>304.5</c:v>
                </c:pt>
                <c:pt idx="9">
                  <c:v>302.5</c:v>
                </c:pt>
                <c:pt idx="10">
                  <c:v>281</c:v>
                </c:pt>
                <c:pt idx="11">
                  <c:v>250</c:v>
                </c:pt>
                <c:pt idx="12">
                  <c:v>232</c:v>
                </c:pt>
                <c:pt idx="13">
                  <c:v>210.5</c:v>
                </c:pt>
                <c:pt idx="14">
                  <c:v>227</c:v>
                </c:pt>
                <c:pt idx="15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99776"/>
        <c:axId val="171400168"/>
      </c:barChart>
      <c:catAx>
        <c:axId val="17139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0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9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473</c:v>
                </c:pt>
                <c:pt idx="1">
                  <c:v>509.5</c:v>
                </c:pt>
                <c:pt idx="2">
                  <c:v>543.5</c:v>
                </c:pt>
                <c:pt idx="3">
                  <c:v>529</c:v>
                </c:pt>
                <c:pt idx="4">
                  <c:v>481.5</c:v>
                </c:pt>
                <c:pt idx="5">
                  <c:v>494.5</c:v>
                </c:pt>
                <c:pt idx="6">
                  <c:v>486.5</c:v>
                </c:pt>
                <c:pt idx="7">
                  <c:v>464</c:v>
                </c:pt>
                <c:pt idx="8">
                  <c:v>473</c:v>
                </c:pt>
                <c:pt idx="9">
                  <c:v>501.5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00952"/>
        <c:axId val="171401344"/>
      </c:barChart>
      <c:catAx>
        <c:axId val="17140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0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498.5</c:v>
                </c:pt>
                <c:pt idx="1">
                  <c:v>484.5</c:v>
                </c:pt>
                <c:pt idx="2">
                  <c:v>466</c:v>
                </c:pt>
                <c:pt idx="3">
                  <c:v>477.5</c:v>
                </c:pt>
                <c:pt idx="4">
                  <c:v>482.5</c:v>
                </c:pt>
                <c:pt idx="5">
                  <c:v>505</c:v>
                </c:pt>
                <c:pt idx="6">
                  <c:v>468</c:v>
                </c:pt>
                <c:pt idx="7">
                  <c:v>499</c:v>
                </c:pt>
                <c:pt idx="8">
                  <c:v>516</c:v>
                </c:pt>
                <c:pt idx="9">
                  <c:v>465</c:v>
                </c:pt>
                <c:pt idx="10">
                  <c:v>537.5</c:v>
                </c:pt>
                <c:pt idx="11">
                  <c:v>473.5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599872"/>
        <c:axId val="62599480"/>
      </c:barChart>
      <c:catAx>
        <c:axId val="6259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59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9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5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447.5</c:v>
                </c:pt>
                <c:pt idx="1">
                  <c:v>432</c:v>
                </c:pt>
                <c:pt idx="2">
                  <c:v>435</c:v>
                </c:pt>
                <c:pt idx="3">
                  <c:v>496.5</c:v>
                </c:pt>
                <c:pt idx="4">
                  <c:v>517</c:v>
                </c:pt>
                <c:pt idx="5">
                  <c:v>674.5</c:v>
                </c:pt>
                <c:pt idx="6">
                  <c:v>537.5</c:v>
                </c:pt>
                <c:pt idx="7">
                  <c:v>533</c:v>
                </c:pt>
                <c:pt idx="8">
                  <c:v>511</c:v>
                </c:pt>
                <c:pt idx="9">
                  <c:v>510.5</c:v>
                </c:pt>
                <c:pt idx="10">
                  <c:v>492</c:v>
                </c:pt>
                <c:pt idx="11">
                  <c:v>485.5</c:v>
                </c:pt>
                <c:pt idx="12">
                  <c:v>517</c:v>
                </c:pt>
                <c:pt idx="13">
                  <c:v>498.5</c:v>
                </c:pt>
                <c:pt idx="14">
                  <c:v>458</c:v>
                </c:pt>
                <c:pt idx="15">
                  <c:v>519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598696"/>
        <c:axId val="62596344"/>
      </c:barChart>
      <c:catAx>
        <c:axId val="62598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59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9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2598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7468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8255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43208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24</v>
      </c>
      <c r="C10" s="46">
        <v>191</v>
      </c>
      <c r="D10" s="46">
        <v>10</v>
      </c>
      <c r="E10" s="46">
        <v>3</v>
      </c>
      <c r="F10" s="6">
        <f t="shared" ref="F10:F22" si="0">B10*0.5+C10*1+D10*2+E10*2.5</f>
        <v>230.5</v>
      </c>
      <c r="G10" s="2"/>
      <c r="H10" s="19" t="s">
        <v>4</v>
      </c>
      <c r="I10" s="46">
        <v>40</v>
      </c>
      <c r="J10" s="46">
        <v>176</v>
      </c>
      <c r="K10" s="46">
        <v>12</v>
      </c>
      <c r="L10" s="46">
        <v>6</v>
      </c>
      <c r="M10" s="6">
        <f t="shared" ref="M10:M22" si="1">I10*0.5+J10*1+K10*2+L10*2.5</f>
        <v>235</v>
      </c>
      <c r="N10" s="9">
        <f>F20+F21+F22+M10</f>
        <v>873</v>
      </c>
      <c r="O10" s="19" t="s">
        <v>43</v>
      </c>
      <c r="P10" s="46">
        <v>42</v>
      </c>
      <c r="Q10" s="46">
        <v>211</v>
      </c>
      <c r="R10" s="46">
        <v>10</v>
      </c>
      <c r="S10" s="46">
        <v>3</v>
      </c>
      <c r="T10" s="6">
        <f t="shared" ref="T10:T21" si="2">P10*0.5+Q10*1+R10*2+S10*2.5</f>
        <v>259.5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234</v>
      </c>
      <c r="D11" s="46">
        <v>13</v>
      </c>
      <c r="E11" s="46">
        <v>0</v>
      </c>
      <c r="F11" s="6">
        <f t="shared" si="0"/>
        <v>275.5</v>
      </c>
      <c r="G11" s="2"/>
      <c r="H11" s="19" t="s">
        <v>5</v>
      </c>
      <c r="I11" s="46">
        <v>54</v>
      </c>
      <c r="J11" s="46">
        <v>187</v>
      </c>
      <c r="K11" s="46">
        <v>10</v>
      </c>
      <c r="L11" s="46">
        <v>5</v>
      </c>
      <c r="M11" s="6">
        <f t="shared" si="1"/>
        <v>246.5</v>
      </c>
      <c r="N11" s="9">
        <f>F21+F22+M10+M11</f>
        <v>902.5</v>
      </c>
      <c r="O11" s="19" t="s">
        <v>44</v>
      </c>
      <c r="P11" s="46">
        <v>35</v>
      </c>
      <c r="Q11" s="46">
        <v>182</v>
      </c>
      <c r="R11" s="46">
        <v>11</v>
      </c>
      <c r="S11" s="46">
        <v>1</v>
      </c>
      <c r="T11" s="6">
        <f t="shared" si="2"/>
        <v>224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277</v>
      </c>
      <c r="D12" s="46">
        <v>9</v>
      </c>
      <c r="E12" s="46">
        <v>1</v>
      </c>
      <c r="F12" s="6">
        <f t="shared" si="0"/>
        <v>313.5</v>
      </c>
      <c r="G12" s="2"/>
      <c r="H12" s="19" t="s">
        <v>6</v>
      </c>
      <c r="I12" s="46">
        <v>48</v>
      </c>
      <c r="J12" s="46">
        <v>198</v>
      </c>
      <c r="K12" s="46">
        <v>9</v>
      </c>
      <c r="L12" s="46">
        <v>5</v>
      </c>
      <c r="M12" s="6">
        <f t="shared" si="1"/>
        <v>252.5</v>
      </c>
      <c r="N12" s="2">
        <f>F22+M10+M11+M12</f>
        <v>952</v>
      </c>
      <c r="O12" s="19" t="s">
        <v>32</v>
      </c>
      <c r="P12" s="46">
        <v>41</v>
      </c>
      <c r="Q12" s="46">
        <v>155</v>
      </c>
      <c r="R12" s="46">
        <v>8</v>
      </c>
      <c r="S12" s="46">
        <v>0</v>
      </c>
      <c r="T12" s="6">
        <f t="shared" si="2"/>
        <v>191.5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228</v>
      </c>
      <c r="D13" s="46">
        <v>15</v>
      </c>
      <c r="E13" s="46">
        <v>2</v>
      </c>
      <c r="F13" s="6">
        <f t="shared" si="0"/>
        <v>274</v>
      </c>
      <c r="G13" s="2">
        <f t="shared" ref="G13:G19" si="3">F10+F11+F12+F13</f>
        <v>1093.5</v>
      </c>
      <c r="H13" s="19" t="s">
        <v>7</v>
      </c>
      <c r="I13" s="46">
        <v>25</v>
      </c>
      <c r="J13" s="46">
        <v>168</v>
      </c>
      <c r="K13" s="46">
        <v>6</v>
      </c>
      <c r="L13" s="46">
        <v>4</v>
      </c>
      <c r="M13" s="6">
        <f t="shared" si="1"/>
        <v>202.5</v>
      </c>
      <c r="N13" s="2">
        <f t="shared" ref="N13:N18" si="4">M10+M11+M12+M13</f>
        <v>936.5</v>
      </c>
      <c r="O13" s="19" t="s">
        <v>33</v>
      </c>
      <c r="P13" s="46">
        <v>41</v>
      </c>
      <c r="Q13" s="46">
        <v>170</v>
      </c>
      <c r="R13" s="46">
        <v>9</v>
      </c>
      <c r="S13" s="46">
        <v>1</v>
      </c>
      <c r="T13" s="6">
        <f t="shared" si="2"/>
        <v>211</v>
      </c>
      <c r="U13" s="2">
        <f t="shared" ref="U13:U21" si="5">T10+T11+T12+T13</f>
        <v>886</v>
      </c>
      <c r="AB13" s="51">
        <v>241</v>
      </c>
    </row>
    <row r="14" spans="1:28" ht="24" customHeight="1" x14ac:dyDescent="0.2">
      <c r="A14" s="18" t="s">
        <v>21</v>
      </c>
      <c r="B14" s="46">
        <v>31</v>
      </c>
      <c r="C14" s="46">
        <v>214</v>
      </c>
      <c r="D14" s="46">
        <v>19</v>
      </c>
      <c r="E14" s="46">
        <v>0</v>
      </c>
      <c r="F14" s="6">
        <f t="shared" si="0"/>
        <v>267.5</v>
      </c>
      <c r="G14" s="2">
        <f t="shared" si="3"/>
        <v>1130.5</v>
      </c>
      <c r="H14" s="19" t="s">
        <v>9</v>
      </c>
      <c r="I14" s="46">
        <v>29</v>
      </c>
      <c r="J14" s="46">
        <v>175</v>
      </c>
      <c r="K14" s="46">
        <v>7</v>
      </c>
      <c r="L14" s="46">
        <v>3</v>
      </c>
      <c r="M14" s="6">
        <f t="shared" si="1"/>
        <v>211</v>
      </c>
      <c r="N14" s="2">
        <f t="shared" si="4"/>
        <v>912.5</v>
      </c>
      <c r="O14" s="19" t="s">
        <v>29</v>
      </c>
      <c r="P14" s="45">
        <v>60</v>
      </c>
      <c r="Q14" s="45">
        <v>196</v>
      </c>
      <c r="R14" s="45">
        <v>13</v>
      </c>
      <c r="S14" s="45">
        <v>2</v>
      </c>
      <c r="T14" s="6">
        <f t="shared" si="2"/>
        <v>257</v>
      </c>
      <c r="U14" s="2">
        <f t="shared" si="5"/>
        <v>883.5</v>
      </c>
      <c r="AB14" s="51">
        <v>250</v>
      </c>
    </row>
    <row r="15" spans="1:28" ht="24" customHeight="1" x14ac:dyDescent="0.2">
      <c r="A15" s="18" t="s">
        <v>23</v>
      </c>
      <c r="B15" s="46">
        <v>36</v>
      </c>
      <c r="C15" s="46">
        <v>199</v>
      </c>
      <c r="D15" s="46">
        <v>15</v>
      </c>
      <c r="E15" s="46">
        <v>2</v>
      </c>
      <c r="F15" s="6">
        <f t="shared" si="0"/>
        <v>252</v>
      </c>
      <c r="G15" s="2">
        <f t="shared" si="3"/>
        <v>1107</v>
      </c>
      <c r="H15" s="19" t="s">
        <v>12</v>
      </c>
      <c r="I15" s="46">
        <v>25</v>
      </c>
      <c r="J15" s="46">
        <v>179</v>
      </c>
      <c r="K15" s="46">
        <v>5</v>
      </c>
      <c r="L15" s="46">
        <v>2</v>
      </c>
      <c r="M15" s="6">
        <f t="shared" si="1"/>
        <v>206.5</v>
      </c>
      <c r="N15" s="2">
        <f t="shared" si="4"/>
        <v>872.5</v>
      </c>
      <c r="O15" s="18" t="s">
        <v>30</v>
      </c>
      <c r="P15" s="46">
        <v>70</v>
      </c>
      <c r="Q15" s="46">
        <v>189</v>
      </c>
      <c r="R15" s="45">
        <v>10</v>
      </c>
      <c r="S15" s="46">
        <v>2</v>
      </c>
      <c r="T15" s="6">
        <f t="shared" si="2"/>
        <v>249</v>
      </c>
      <c r="U15" s="2">
        <f t="shared" si="5"/>
        <v>908.5</v>
      </c>
      <c r="AB15" s="51">
        <v>262</v>
      </c>
    </row>
    <row r="16" spans="1:28" ht="24" customHeight="1" x14ac:dyDescent="0.2">
      <c r="A16" s="18" t="s">
        <v>39</v>
      </c>
      <c r="B16" s="46">
        <v>41</v>
      </c>
      <c r="C16" s="46">
        <v>181</v>
      </c>
      <c r="D16" s="46">
        <v>13</v>
      </c>
      <c r="E16" s="46">
        <v>4</v>
      </c>
      <c r="F16" s="6">
        <f t="shared" si="0"/>
        <v>237.5</v>
      </c>
      <c r="G16" s="2">
        <f t="shared" si="3"/>
        <v>1031</v>
      </c>
      <c r="H16" s="19" t="s">
        <v>15</v>
      </c>
      <c r="I16" s="46">
        <v>22</v>
      </c>
      <c r="J16" s="46">
        <v>180</v>
      </c>
      <c r="K16" s="46">
        <v>6</v>
      </c>
      <c r="L16" s="46">
        <v>2</v>
      </c>
      <c r="M16" s="6">
        <f t="shared" si="1"/>
        <v>208</v>
      </c>
      <c r="N16" s="2">
        <f t="shared" si="4"/>
        <v>828</v>
      </c>
      <c r="O16" s="19" t="s">
        <v>8</v>
      </c>
      <c r="P16" s="46">
        <v>62</v>
      </c>
      <c r="Q16" s="46">
        <v>161</v>
      </c>
      <c r="R16" s="46">
        <v>8</v>
      </c>
      <c r="S16" s="46">
        <v>1</v>
      </c>
      <c r="T16" s="6">
        <f t="shared" si="2"/>
        <v>210.5</v>
      </c>
      <c r="U16" s="2">
        <f t="shared" si="5"/>
        <v>927.5</v>
      </c>
      <c r="AB16" s="51">
        <v>270.5</v>
      </c>
    </row>
    <row r="17" spans="1:28" ht="24" customHeight="1" x14ac:dyDescent="0.2">
      <c r="A17" s="18" t="s">
        <v>40</v>
      </c>
      <c r="B17" s="46">
        <v>30</v>
      </c>
      <c r="C17" s="46">
        <v>164</v>
      </c>
      <c r="D17" s="46">
        <v>14</v>
      </c>
      <c r="E17" s="46">
        <v>6</v>
      </c>
      <c r="F17" s="6">
        <f t="shared" si="0"/>
        <v>222</v>
      </c>
      <c r="G17" s="2">
        <f t="shared" si="3"/>
        <v>979</v>
      </c>
      <c r="H17" s="19" t="s">
        <v>18</v>
      </c>
      <c r="I17" s="46">
        <v>20</v>
      </c>
      <c r="J17" s="46">
        <v>182</v>
      </c>
      <c r="K17" s="46">
        <v>7</v>
      </c>
      <c r="L17" s="46">
        <v>2</v>
      </c>
      <c r="M17" s="6">
        <f t="shared" si="1"/>
        <v>211</v>
      </c>
      <c r="N17" s="2">
        <f t="shared" si="4"/>
        <v>836.5</v>
      </c>
      <c r="O17" s="19" t="s">
        <v>10</v>
      </c>
      <c r="P17" s="46">
        <v>54</v>
      </c>
      <c r="Q17" s="46">
        <v>198</v>
      </c>
      <c r="R17" s="46">
        <v>17</v>
      </c>
      <c r="S17" s="46">
        <v>1</v>
      </c>
      <c r="T17" s="6">
        <f t="shared" si="2"/>
        <v>261.5</v>
      </c>
      <c r="U17" s="2">
        <f t="shared" si="5"/>
        <v>978</v>
      </c>
      <c r="AB17" s="51">
        <v>289.5</v>
      </c>
    </row>
    <row r="18" spans="1:28" ht="24" customHeight="1" x14ac:dyDescent="0.2">
      <c r="A18" s="18" t="s">
        <v>41</v>
      </c>
      <c r="B18" s="46">
        <v>27</v>
      </c>
      <c r="C18" s="46">
        <v>180</v>
      </c>
      <c r="D18" s="46">
        <v>7</v>
      </c>
      <c r="E18" s="46">
        <v>5</v>
      </c>
      <c r="F18" s="6">
        <f t="shared" si="0"/>
        <v>220</v>
      </c>
      <c r="G18" s="2">
        <f t="shared" si="3"/>
        <v>931.5</v>
      </c>
      <c r="H18" s="19" t="s">
        <v>20</v>
      </c>
      <c r="I18" s="46">
        <v>24</v>
      </c>
      <c r="J18" s="46">
        <v>200</v>
      </c>
      <c r="K18" s="46">
        <v>8</v>
      </c>
      <c r="L18" s="46">
        <v>3</v>
      </c>
      <c r="M18" s="6">
        <f t="shared" si="1"/>
        <v>235.5</v>
      </c>
      <c r="N18" s="2">
        <f t="shared" si="4"/>
        <v>861</v>
      </c>
      <c r="O18" s="19" t="s">
        <v>13</v>
      </c>
      <c r="P18" s="46">
        <v>50</v>
      </c>
      <c r="Q18" s="46">
        <v>185</v>
      </c>
      <c r="R18" s="46">
        <v>10</v>
      </c>
      <c r="S18" s="46">
        <v>3</v>
      </c>
      <c r="T18" s="6">
        <f t="shared" si="2"/>
        <v>237.5</v>
      </c>
      <c r="U18" s="2">
        <f t="shared" si="5"/>
        <v>958.5</v>
      </c>
      <c r="AB18" s="5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197</v>
      </c>
      <c r="D19" s="47">
        <v>10</v>
      </c>
      <c r="E19" s="47">
        <v>9</v>
      </c>
      <c r="F19" s="7">
        <f t="shared" si="0"/>
        <v>256</v>
      </c>
      <c r="G19" s="3">
        <f t="shared" si="3"/>
        <v>935.5</v>
      </c>
      <c r="H19" s="20" t="s">
        <v>22</v>
      </c>
      <c r="I19" s="45">
        <v>49</v>
      </c>
      <c r="J19" s="45">
        <v>222</v>
      </c>
      <c r="K19" s="45">
        <v>8</v>
      </c>
      <c r="L19" s="45">
        <v>9</v>
      </c>
      <c r="M19" s="6">
        <f t="shared" si="1"/>
        <v>285</v>
      </c>
      <c r="N19" s="2">
        <f>M16+M17+M18+M19</f>
        <v>939.5</v>
      </c>
      <c r="O19" s="19" t="s">
        <v>16</v>
      </c>
      <c r="P19" s="46">
        <v>57</v>
      </c>
      <c r="Q19" s="46">
        <v>143</v>
      </c>
      <c r="R19" s="46">
        <v>5</v>
      </c>
      <c r="S19" s="46">
        <v>0</v>
      </c>
      <c r="T19" s="6">
        <f t="shared" si="2"/>
        <v>181.5</v>
      </c>
      <c r="U19" s="2">
        <f t="shared" si="5"/>
        <v>891</v>
      </c>
      <c r="AB19" s="51">
        <v>294</v>
      </c>
    </row>
    <row r="20" spans="1:28" ht="24" customHeight="1" x14ac:dyDescent="0.2">
      <c r="A20" s="19" t="s">
        <v>27</v>
      </c>
      <c r="B20" s="45">
        <v>40</v>
      </c>
      <c r="C20" s="45">
        <v>169</v>
      </c>
      <c r="D20" s="45">
        <v>9</v>
      </c>
      <c r="E20" s="45">
        <v>4</v>
      </c>
      <c r="F20" s="8">
        <f t="shared" si="0"/>
        <v>217</v>
      </c>
      <c r="G20" s="35"/>
      <c r="H20" s="19" t="s">
        <v>24</v>
      </c>
      <c r="I20" s="46">
        <v>35</v>
      </c>
      <c r="J20" s="46">
        <v>242</v>
      </c>
      <c r="K20" s="46">
        <v>8</v>
      </c>
      <c r="L20" s="46">
        <v>5</v>
      </c>
      <c r="M20" s="8">
        <f t="shared" si="1"/>
        <v>288</v>
      </c>
      <c r="N20" s="2">
        <f>M17+M18+M19+M20</f>
        <v>1019.5</v>
      </c>
      <c r="O20" s="19" t="s">
        <v>45</v>
      </c>
      <c r="P20" s="45">
        <v>41</v>
      </c>
      <c r="Q20" s="45">
        <v>209</v>
      </c>
      <c r="R20" s="46">
        <v>14</v>
      </c>
      <c r="S20" s="45">
        <v>2</v>
      </c>
      <c r="T20" s="8">
        <f t="shared" si="2"/>
        <v>262.5</v>
      </c>
      <c r="U20" s="2">
        <f t="shared" si="5"/>
        <v>943</v>
      </c>
      <c r="AB20" s="51">
        <v>299</v>
      </c>
    </row>
    <row r="21" spans="1:28" ht="24" customHeight="1" thickBot="1" x14ac:dyDescent="0.25">
      <c r="A21" s="19" t="s">
        <v>28</v>
      </c>
      <c r="B21" s="46">
        <v>32</v>
      </c>
      <c r="C21" s="46">
        <v>158</v>
      </c>
      <c r="D21" s="46">
        <v>7</v>
      </c>
      <c r="E21" s="46">
        <v>6</v>
      </c>
      <c r="F21" s="6">
        <f t="shared" si="0"/>
        <v>203</v>
      </c>
      <c r="G21" s="36"/>
      <c r="H21" s="20" t="s">
        <v>25</v>
      </c>
      <c r="I21" s="46">
        <v>26</v>
      </c>
      <c r="J21" s="46">
        <v>189</v>
      </c>
      <c r="K21" s="46">
        <v>7</v>
      </c>
      <c r="L21" s="46">
        <v>6</v>
      </c>
      <c r="M21" s="6">
        <f t="shared" si="1"/>
        <v>231</v>
      </c>
      <c r="N21" s="2">
        <f>M18+M19+M20+M21</f>
        <v>1039.5</v>
      </c>
      <c r="O21" s="21" t="s">
        <v>46</v>
      </c>
      <c r="P21" s="47">
        <v>37</v>
      </c>
      <c r="Q21" s="47">
        <v>192</v>
      </c>
      <c r="R21" s="47">
        <v>10</v>
      </c>
      <c r="S21" s="47">
        <v>2</v>
      </c>
      <c r="T21" s="7">
        <f t="shared" si="2"/>
        <v>235.5</v>
      </c>
      <c r="U21" s="3">
        <f t="shared" si="5"/>
        <v>917</v>
      </c>
      <c r="AB21" s="51">
        <v>299.5</v>
      </c>
    </row>
    <row r="22" spans="1:28" ht="24" customHeight="1" thickBot="1" x14ac:dyDescent="0.25">
      <c r="A22" s="19" t="s">
        <v>1</v>
      </c>
      <c r="B22" s="46">
        <v>29</v>
      </c>
      <c r="C22" s="46">
        <v>158</v>
      </c>
      <c r="D22" s="46">
        <v>14</v>
      </c>
      <c r="E22" s="46">
        <v>7</v>
      </c>
      <c r="F22" s="6">
        <f t="shared" si="0"/>
        <v>218</v>
      </c>
      <c r="G22" s="2"/>
      <c r="H22" s="21" t="s">
        <v>26</v>
      </c>
      <c r="I22" s="47">
        <v>40</v>
      </c>
      <c r="J22" s="47">
        <v>172</v>
      </c>
      <c r="K22" s="47">
        <v>12</v>
      </c>
      <c r="L22" s="47">
        <v>6</v>
      </c>
      <c r="M22" s="6">
        <f t="shared" si="1"/>
        <v>231</v>
      </c>
      <c r="N22" s="3">
        <f>M19+M20+M21+M22</f>
        <v>1035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1130.5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1039.5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978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65</v>
      </c>
      <c r="G24" s="57"/>
      <c r="H24" s="137"/>
      <c r="I24" s="138"/>
      <c r="J24" s="52" t="s">
        <v>72</v>
      </c>
      <c r="K24" s="55"/>
      <c r="L24" s="55"/>
      <c r="M24" s="56" t="s">
        <v>70</v>
      </c>
      <c r="N24" s="57"/>
      <c r="O24" s="137"/>
      <c r="P24" s="138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82 X CARRERA 53</v>
      </c>
      <c r="E5" s="150"/>
      <c r="F5" s="150"/>
      <c r="G5" s="150"/>
      <c r="H5" s="150"/>
      <c r="I5" s="146" t="s">
        <v>53</v>
      </c>
      <c r="J5" s="146"/>
      <c r="K5" s="146"/>
      <c r="L5" s="151">
        <v>2231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43208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39</v>
      </c>
      <c r="C10" s="46">
        <v>177</v>
      </c>
      <c r="D10" s="46">
        <v>18</v>
      </c>
      <c r="E10" s="46">
        <v>4</v>
      </c>
      <c r="F10" s="48">
        <f>B10*0.5+C10*1+D10*2+E10*2.5</f>
        <v>242.5</v>
      </c>
      <c r="G10" s="2"/>
      <c r="H10" s="19" t="s">
        <v>4</v>
      </c>
      <c r="I10" s="46">
        <v>43</v>
      </c>
      <c r="J10" s="46">
        <v>212</v>
      </c>
      <c r="K10" s="46">
        <v>9</v>
      </c>
      <c r="L10" s="46">
        <v>4</v>
      </c>
      <c r="M10" s="6">
        <f>I10*0.5+J10*1+K10*2+L10*2.5</f>
        <v>261.5</v>
      </c>
      <c r="N10" s="9">
        <f>F20+F21+F22+M10</f>
        <v>938</v>
      </c>
      <c r="O10" s="19" t="s">
        <v>43</v>
      </c>
      <c r="P10" s="46">
        <v>38</v>
      </c>
      <c r="Q10" s="46">
        <v>193</v>
      </c>
      <c r="R10" s="46">
        <v>11</v>
      </c>
      <c r="S10" s="46">
        <v>2</v>
      </c>
      <c r="T10" s="6">
        <f>P10*0.5+Q10*1+R10*2+S10*2.5</f>
        <v>239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46</v>
      </c>
      <c r="C11" s="46">
        <v>174</v>
      </c>
      <c r="D11" s="46">
        <v>16</v>
      </c>
      <c r="E11" s="46">
        <v>2</v>
      </c>
      <c r="F11" s="6">
        <f t="shared" ref="F11:F22" si="0">B11*0.5+C11*1+D11*2+E11*2.5</f>
        <v>234</v>
      </c>
      <c r="G11" s="2"/>
      <c r="H11" s="19" t="s">
        <v>5</v>
      </c>
      <c r="I11" s="46">
        <v>38</v>
      </c>
      <c r="J11" s="46">
        <v>228</v>
      </c>
      <c r="K11" s="46">
        <v>8</v>
      </c>
      <c r="L11" s="46">
        <v>3</v>
      </c>
      <c r="M11" s="6">
        <f t="shared" ref="M11:M22" si="1">I11*0.5+J11*1+K11*2+L11*2.5</f>
        <v>270.5</v>
      </c>
      <c r="N11" s="9">
        <f>F21+F22+M10+M11</f>
        <v>978</v>
      </c>
      <c r="O11" s="19" t="s">
        <v>44</v>
      </c>
      <c r="P11" s="46">
        <v>46</v>
      </c>
      <c r="Q11" s="46">
        <v>210</v>
      </c>
      <c r="R11" s="46">
        <v>10</v>
      </c>
      <c r="S11" s="46">
        <v>3</v>
      </c>
      <c r="T11" s="6">
        <f t="shared" ref="T11:T21" si="2">P11*0.5+Q11*1+R11*2+S11*2.5</f>
        <v>260.5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169</v>
      </c>
      <c r="D12" s="46">
        <v>13</v>
      </c>
      <c r="E12" s="46">
        <v>6</v>
      </c>
      <c r="F12" s="6">
        <f t="shared" si="0"/>
        <v>230</v>
      </c>
      <c r="G12" s="2"/>
      <c r="H12" s="19" t="s">
        <v>6</v>
      </c>
      <c r="I12" s="46">
        <v>40</v>
      </c>
      <c r="J12" s="46">
        <v>377</v>
      </c>
      <c r="K12" s="46">
        <v>10</v>
      </c>
      <c r="L12" s="46">
        <v>2</v>
      </c>
      <c r="M12" s="6">
        <f t="shared" si="1"/>
        <v>422</v>
      </c>
      <c r="N12" s="2">
        <f>F22+M10+M11+M12</f>
        <v>1171</v>
      </c>
      <c r="O12" s="19" t="s">
        <v>32</v>
      </c>
      <c r="P12" s="46">
        <v>39</v>
      </c>
      <c r="Q12" s="46">
        <v>224</v>
      </c>
      <c r="R12" s="46">
        <v>13</v>
      </c>
      <c r="S12" s="46">
        <v>2</v>
      </c>
      <c r="T12" s="6">
        <f t="shared" si="2"/>
        <v>274.5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37</v>
      </c>
      <c r="C13" s="46">
        <v>200</v>
      </c>
      <c r="D13" s="46">
        <v>17</v>
      </c>
      <c r="E13" s="46">
        <v>1</v>
      </c>
      <c r="F13" s="6">
        <f t="shared" si="0"/>
        <v>255</v>
      </c>
      <c r="G13" s="2">
        <f>F10+F11+F12+F13</f>
        <v>961.5</v>
      </c>
      <c r="H13" s="19" t="s">
        <v>7</v>
      </c>
      <c r="I13" s="46">
        <v>43</v>
      </c>
      <c r="J13" s="46">
        <v>290</v>
      </c>
      <c r="K13" s="46">
        <v>8</v>
      </c>
      <c r="L13" s="46">
        <v>3</v>
      </c>
      <c r="M13" s="6">
        <f t="shared" si="1"/>
        <v>335</v>
      </c>
      <c r="N13" s="2">
        <f t="shared" ref="N13:N18" si="3">M10+M11+M12+M13</f>
        <v>1289</v>
      </c>
      <c r="O13" s="19" t="s">
        <v>33</v>
      </c>
      <c r="P13" s="46">
        <v>36</v>
      </c>
      <c r="Q13" s="46">
        <v>219</v>
      </c>
      <c r="R13" s="46">
        <v>11</v>
      </c>
      <c r="S13" s="46">
        <v>3</v>
      </c>
      <c r="T13" s="6">
        <f t="shared" si="2"/>
        <v>266.5</v>
      </c>
      <c r="U13" s="2">
        <f t="shared" ref="U13:U21" si="4">T10+T11+T12+T13</f>
        <v>1040.5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46</v>
      </c>
      <c r="C14" s="46">
        <v>159</v>
      </c>
      <c r="D14" s="46">
        <v>16</v>
      </c>
      <c r="E14" s="46">
        <v>0</v>
      </c>
      <c r="F14" s="6">
        <f t="shared" si="0"/>
        <v>214</v>
      </c>
      <c r="G14" s="2">
        <f t="shared" ref="G14:G19" si="5">F11+F12+F13+F14</f>
        <v>933</v>
      </c>
      <c r="H14" s="19" t="s">
        <v>9</v>
      </c>
      <c r="I14" s="46">
        <v>51</v>
      </c>
      <c r="J14" s="46">
        <v>277</v>
      </c>
      <c r="K14" s="46">
        <v>6</v>
      </c>
      <c r="L14" s="46">
        <v>3</v>
      </c>
      <c r="M14" s="6">
        <f t="shared" si="1"/>
        <v>322</v>
      </c>
      <c r="N14" s="2">
        <f t="shared" si="3"/>
        <v>1349.5</v>
      </c>
      <c r="O14" s="19" t="s">
        <v>29</v>
      </c>
      <c r="P14" s="45">
        <v>39</v>
      </c>
      <c r="Q14" s="45">
        <v>183</v>
      </c>
      <c r="R14" s="45">
        <v>9</v>
      </c>
      <c r="S14" s="45">
        <v>2</v>
      </c>
      <c r="T14" s="6">
        <f t="shared" si="2"/>
        <v>225.5</v>
      </c>
      <c r="U14" s="2">
        <f t="shared" si="4"/>
        <v>1027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26</v>
      </c>
      <c r="C15" s="46">
        <v>177</v>
      </c>
      <c r="D15" s="46">
        <v>20</v>
      </c>
      <c r="E15" s="46">
        <v>5</v>
      </c>
      <c r="F15" s="6">
        <f t="shared" si="0"/>
        <v>242.5</v>
      </c>
      <c r="G15" s="2">
        <f t="shared" si="5"/>
        <v>941.5</v>
      </c>
      <c r="H15" s="19" t="s">
        <v>12</v>
      </c>
      <c r="I15" s="46">
        <v>49</v>
      </c>
      <c r="J15" s="46">
        <v>265</v>
      </c>
      <c r="K15" s="46">
        <v>5</v>
      </c>
      <c r="L15" s="46">
        <v>2</v>
      </c>
      <c r="M15" s="6">
        <f t="shared" si="1"/>
        <v>304.5</v>
      </c>
      <c r="N15" s="2">
        <f t="shared" si="3"/>
        <v>1383.5</v>
      </c>
      <c r="O15" s="18" t="s">
        <v>30</v>
      </c>
      <c r="P15" s="46">
        <v>35</v>
      </c>
      <c r="Q15" s="46">
        <v>220</v>
      </c>
      <c r="R15" s="46">
        <v>8</v>
      </c>
      <c r="S15" s="46">
        <v>1</v>
      </c>
      <c r="T15" s="6">
        <f t="shared" si="2"/>
        <v>256</v>
      </c>
      <c r="U15" s="2">
        <f t="shared" si="4"/>
        <v>1022.5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61</v>
      </c>
      <c r="C16" s="46">
        <v>182</v>
      </c>
      <c r="D16" s="46">
        <v>12</v>
      </c>
      <c r="E16" s="46">
        <v>5</v>
      </c>
      <c r="F16" s="6">
        <f t="shared" si="0"/>
        <v>249</v>
      </c>
      <c r="G16" s="2">
        <f t="shared" si="5"/>
        <v>960.5</v>
      </c>
      <c r="H16" s="19" t="s">
        <v>15</v>
      </c>
      <c r="I16" s="46">
        <v>51</v>
      </c>
      <c r="J16" s="46">
        <v>255</v>
      </c>
      <c r="K16" s="46">
        <v>6</v>
      </c>
      <c r="L16" s="46">
        <v>4</v>
      </c>
      <c r="M16" s="6">
        <f t="shared" si="1"/>
        <v>302.5</v>
      </c>
      <c r="N16" s="2">
        <f t="shared" si="3"/>
        <v>1264</v>
      </c>
      <c r="O16" s="19" t="s">
        <v>8</v>
      </c>
      <c r="P16" s="46">
        <v>37</v>
      </c>
      <c r="Q16" s="46">
        <v>206</v>
      </c>
      <c r="R16" s="46">
        <v>14</v>
      </c>
      <c r="S16" s="46">
        <v>2</v>
      </c>
      <c r="T16" s="6">
        <f t="shared" si="2"/>
        <v>257.5</v>
      </c>
      <c r="U16" s="2">
        <f t="shared" si="4"/>
        <v>1005.5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52</v>
      </c>
      <c r="C17" s="46">
        <v>180</v>
      </c>
      <c r="D17" s="46">
        <v>13</v>
      </c>
      <c r="E17" s="46">
        <v>4</v>
      </c>
      <c r="F17" s="6">
        <f t="shared" si="0"/>
        <v>242</v>
      </c>
      <c r="G17" s="2">
        <f t="shared" si="5"/>
        <v>947.5</v>
      </c>
      <c r="H17" s="19" t="s">
        <v>18</v>
      </c>
      <c r="I17" s="46">
        <v>50</v>
      </c>
      <c r="J17" s="46">
        <v>243</v>
      </c>
      <c r="K17" s="46">
        <v>4</v>
      </c>
      <c r="L17" s="46">
        <v>2</v>
      </c>
      <c r="M17" s="6">
        <f t="shared" si="1"/>
        <v>281</v>
      </c>
      <c r="N17" s="2">
        <f t="shared" si="3"/>
        <v>1210</v>
      </c>
      <c r="O17" s="19" t="s">
        <v>10</v>
      </c>
      <c r="P17" s="46">
        <v>38</v>
      </c>
      <c r="Q17" s="46">
        <v>196</v>
      </c>
      <c r="R17" s="46">
        <v>10</v>
      </c>
      <c r="S17" s="46">
        <v>1</v>
      </c>
      <c r="T17" s="6">
        <f t="shared" si="2"/>
        <v>237.5</v>
      </c>
      <c r="U17" s="2">
        <f t="shared" si="4"/>
        <v>976.5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44</v>
      </c>
      <c r="C18" s="46">
        <v>191</v>
      </c>
      <c r="D18" s="46">
        <v>15</v>
      </c>
      <c r="E18" s="46">
        <v>4</v>
      </c>
      <c r="F18" s="6">
        <f t="shared" si="0"/>
        <v>253</v>
      </c>
      <c r="G18" s="2">
        <f t="shared" si="5"/>
        <v>986.5</v>
      </c>
      <c r="H18" s="19" t="s">
        <v>20</v>
      </c>
      <c r="I18" s="46">
        <v>50</v>
      </c>
      <c r="J18" s="46">
        <v>198</v>
      </c>
      <c r="K18" s="46">
        <v>11</v>
      </c>
      <c r="L18" s="46">
        <v>2</v>
      </c>
      <c r="M18" s="6">
        <f t="shared" si="1"/>
        <v>250</v>
      </c>
      <c r="N18" s="2">
        <f t="shared" si="3"/>
        <v>1138</v>
      </c>
      <c r="O18" s="19" t="s">
        <v>13</v>
      </c>
      <c r="P18" s="46">
        <v>46</v>
      </c>
      <c r="Q18" s="46">
        <v>227</v>
      </c>
      <c r="R18" s="46">
        <v>13</v>
      </c>
      <c r="S18" s="46">
        <v>1</v>
      </c>
      <c r="T18" s="6">
        <f t="shared" si="2"/>
        <v>278.5</v>
      </c>
      <c r="U18" s="2">
        <f t="shared" si="4"/>
        <v>1029.5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54</v>
      </c>
      <c r="C19" s="47">
        <v>178</v>
      </c>
      <c r="D19" s="47">
        <v>14</v>
      </c>
      <c r="E19" s="47">
        <v>5</v>
      </c>
      <c r="F19" s="7">
        <f t="shared" si="0"/>
        <v>245.5</v>
      </c>
      <c r="G19" s="3">
        <f t="shared" si="5"/>
        <v>989.5</v>
      </c>
      <c r="H19" s="20" t="s">
        <v>22</v>
      </c>
      <c r="I19" s="45">
        <v>36</v>
      </c>
      <c r="J19" s="45">
        <v>187</v>
      </c>
      <c r="K19" s="45">
        <v>11</v>
      </c>
      <c r="L19" s="45">
        <v>2</v>
      </c>
      <c r="M19" s="6">
        <f t="shared" si="1"/>
        <v>232</v>
      </c>
      <c r="N19" s="2">
        <f>M16+M17+M18+M19</f>
        <v>1065.5</v>
      </c>
      <c r="O19" s="19" t="s">
        <v>16</v>
      </c>
      <c r="P19" s="46">
        <v>43</v>
      </c>
      <c r="Q19" s="46">
        <v>236</v>
      </c>
      <c r="R19" s="46">
        <v>13</v>
      </c>
      <c r="S19" s="46">
        <v>0</v>
      </c>
      <c r="T19" s="6">
        <f t="shared" si="2"/>
        <v>283.5</v>
      </c>
      <c r="U19" s="2">
        <f t="shared" si="4"/>
        <v>1057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55</v>
      </c>
      <c r="C20" s="45">
        <v>166</v>
      </c>
      <c r="D20" s="45">
        <v>16</v>
      </c>
      <c r="E20" s="45">
        <v>2</v>
      </c>
      <c r="F20" s="8">
        <f t="shared" si="0"/>
        <v>230.5</v>
      </c>
      <c r="G20" s="35"/>
      <c r="H20" s="19" t="s">
        <v>24</v>
      </c>
      <c r="I20" s="46">
        <v>46</v>
      </c>
      <c r="J20" s="46">
        <v>155</v>
      </c>
      <c r="K20" s="46">
        <v>10</v>
      </c>
      <c r="L20" s="46">
        <v>5</v>
      </c>
      <c r="M20" s="8">
        <f t="shared" si="1"/>
        <v>210.5</v>
      </c>
      <c r="N20" s="2">
        <f>M17+M18+M19+M20</f>
        <v>973.5</v>
      </c>
      <c r="O20" s="19" t="s">
        <v>45</v>
      </c>
      <c r="P20" s="45">
        <v>36</v>
      </c>
      <c r="Q20" s="45">
        <v>226</v>
      </c>
      <c r="R20" s="45">
        <v>13</v>
      </c>
      <c r="S20" s="45">
        <v>2</v>
      </c>
      <c r="T20" s="8">
        <f t="shared" si="2"/>
        <v>275</v>
      </c>
      <c r="U20" s="2">
        <f t="shared" si="4"/>
        <v>1074.5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43</v>
      </c>
      <c r="C21" s="46">
        <v>178</v>
      </c>
      <c r="D21" s="46">
        <v>11</v>
      </c>
      <c r="E21" s="46">
        <v>3</v>
      </c>
      <c r="F21" s="6">
        <f t="shared" si="0"/>
        <v>229</v>
      </c>
      <c r="G21" s="36"/>
      <c r="H21" s="20" t="s">
        <v>25</v>
      </c>
      <c r="I21" s="46">
        <v>48</v>
      </c>
      <c r="J21" s="46">
        <v>168</v>
      </c>
      <c r="K21" s="46">
        <v>15</v>
      </c>
      <c r="L21" s="46">
        <v>2</v>
      </c>
      <c r="M21" s="6">
        <f t="shared" si="1"/>
        <v>227</v>
      </c>
      <c r="N21" s="2">
        <f>M18+M19+M20+M21</f>
        <v>919.5</v>
      </c>
      <c r="O21" s="21" t="s">
        <v>46</v>
      </c>
      <c r="P21" s="47">
        <v>34</v>
      </c>
      <c r="Q21" s="47">
        <v>201</v>
      </c>
      <c r="R21" s="47">
        <v>10</v>
      </c>
      <c r="S21" s="47">
        <v>0</v>
      </c>
      <c r="T21" s="7">
        <f t="shared" si="2"/>
        <v>238</v>
      </c>
      <c r="U21" s="3">
        <f t="shared" si="4"/>
        <v>1075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183</v>
      </c>
      <c r="D22" s="46">
        <v>6</v>
      </c>
      <c r="E22" s="46">
        <v>0</v>
      </c>
      <c r="F22" s="6">
        <f t="shared" si="0"/>
        <v>217</v>
      </c>
      <c r="G22" s="2"/>
      <c r="H22" s="21" t="s">
        <v>26</v>
      </c>
      <c r="I22" s="47">
        <v>66</v>
      </c>
      <c r="J22" s="47">
        <v>212</v>
      </c>
      <c r="K22" s="47">
        <v>14</v>
      </c>
      <c r="L22" s="47">
        <v>6</v>
      </c>
      <c r="M22" s="6">
        <f t="shared" si="1"/>
        <v>288</v>
      </c>
      <c r="N22" s="3">
        <f>M19+M20+M21+M22</f>
        <v>957.5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989.5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1383.5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1075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79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82 X CARRERA 53</v>
      </c>
      <c r="E6" s="150"/>
      <c r="F6" s="150"/>
      <c r="G6" s="150"/>
      <c r="H6" s="150"/>
      <c r="I6" s="146" t="s">
        <v>53</v>
      </c>
      <c r="J6" s="146"/>
      <c r="K6" s="146"/>
      <c r="L6" s="151">
        <v>2231</v>
      </c>
      <c r="M6" s="151"/>
      <c r="N6" s="151"/>
      <c r="O6" s="12"/>
      <c r="P6" s="146" t="s">
        <v>58</v>
      </c>
      <c r="Q6" s="146"/>
      <c r="R6" s="146"/>
      <c r="S6" s="160">
        <f>'G-1'!S6:U6</f>
        <v>43208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63</v>
      </c>
      <c r="C10" s="46">
        <f>'G-1'!C10+'G-4'!C10</f>
        <v>368</v>
      </c>
      <c r="D10" s="46">
        <f>'G-1'!D10+'G-4'!D10</f>
        <v>28</v>
      </c>
      <c r="E10" s="46">
        <f>'G-1'!E10+'G-4'!E10</f>
        <v>7</v>
      </c>
      <c r="F10" s="6">
        <f t="shared" ref="F10:F22" si="0">B10*0.5+C10*1+D10*2+E10*2.5</f>
        <v>473</v>
      </c>
      <c r="G10" s="2"/>
      <c r="H10" s="19" t="s">
        <v>4</v>
      </c>
      <c r="I10" s="46">
        <f>'G-1'!I10+'G-4'!I10</f>
        <v>83</v>
      </c>
      <c r="J10" s="46">
        <f>'G-1'!J10+'G-4'!J10</f>
        <v>388</v>
      </c>
      <c r="K10" s="46">
        <f>'G-1'!K10+'G-4'!K10</f>
        <v>21</v>
      </c>
      <c r="L10" s="46">
        <f>'G-1'!L10+'G-4'!L10</f>
        <v>10</v>
      </c>
      <c r="M10" s="6">
        <f t="shared" ref="M10:M22" si="1">I10*0.5+J10*1+K10*2+L10*2.5</f>
        <v>496.5</v>
      </c>
      <c r="N10" s="9">
        <f>F20+F21+F22+M10</f>
        <v>1811</v>
      </c>
      <c r="O10" s="19" t="s">
        <v>43</v>
      </c>
      <c r="P10" s="46">
        <f>'G-1'!P10+'G-4'!P10</f>
        <v>80</v>
      </c>
      <c r="Q10" s="46">
        <f>'G-1'!Q10+'G-4'!Q10</f>
        <v>404</v>
      </c>
      <c r="R10" s="46">
        <f>'G-1'!R10+'G-4'!R10</f>
        <v>21</v>
      </c>
      <c r="S10" s="46">
        <f>'G-1'!S10+'G-4'!S10</f>
        <v>5</v>
      </c>
      <c r="T10" s="6">
        <f t="shared" ref="T10:T21" si="2">P10*0.5+Q10*1+R10*2+S10*2.5</f>
        <v>498.5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77</v>
      </c>
      <c r="C11" s="46">
        <f>'G-1'!C11+'G-4'!C11</f>
        <v>408</v>
      </c>
      <c r="D11" s="46">
        <f>'G-1'!D11+'G-4'!D11</f>
        <v>29</v>
      </c>
      <c r="E11" s="46">
        <f>'G-1'!E11+'G-4'!E11</f>
        <v>2</v>
      </c>
      <c r="F11" s="6">
        <f t="shared" si="0"/>
        <v>509.5</v>
      </c>
      <c r="G11" s="2"/>
      <c r="H11" s="19" t="s">
        <v>5</v>
      </c>
      <c r="I11" s="46">
        <f>'G-1'!I11+'G-4'!I11</f>
        <v>92</v>
      </c>
      <c r="J11" s="46">
        <f>'G-1'!J11+'G-4'!J11</f>
        <v>415</v>
      </c>
      <c r="K11" s="46">
        <f>'G-1'!K11+'G-4'!K11</f>
        <v>18</v>
      </c>
      <c r="L11" s="46">
        <f>'G-1'!L11+'G-4'!L11</f>
        <v>8</v>
      </c>
      <c r="M11" s="6">
        <f t="shared" si="1"/>
        <v>517</v>
      </c>
      <c r="N11" s="9">
        <f>F21+F22+M10+M11</f>
        <v>1880.5</v>
      </c>
      <c r="O11" s="19" t="s">
        <v>44</v>
      </c>
      <c r="P11" s="46">
        <f>'G-1'!P11+'G-4'!P11</f>
        <v>81</v>
      </c>
      <c r="Q11" s="46">
        <f>'G-1'!Q11+'G-4'!Q11</f>
        <v>392</v>
      </c>
      <c r="R11" s="46">
        <f>'G-1'!R11+'G-4'!R11</f>
        <v>21</v>
      </c>
      <c r="S11" s="46">
        <f>'G-1'!S11+'G-4'!S11</f>
        <v>4</v>
      </c>
      <c r="T11" s="6">
        <f t="shared" si="2"/>
        <v>484.5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72</v>
      </c>
      <c r="C12" s="46">
        <f>'G-1'!C12+'G-4'!C12</f>
        <v>446</v>
      </c>
      <c r="D12" s="46">
        <f>'G-1'!D12+'G-4'!D12</f>
        <v>22</v>
      </c>
      <c r="E12" s="46">
        <f>'G-1'!E12+'G-4'!E12</f>
        <v>7</v>
      </c>
      <c r="F12" s="6">
        <f t="shared" si="0"/>
        <v>543.5</v>
      </c>
      <c r="G12" s="2"/>
      <c r="H12" s="19" t="s">
        <v>6</v>
      </c>
      <c r="I12" s="46">
        <f>'G-1'!I12+'G-4'!I12</f>
        <v>88</v>
      </c>
      <c r="J12" s="46">
        <f>'G-1'!J12+'G-4'!J12</f>
        <v>575</v>
      </c>
      <c r="K12" s="46">
        <f>'G-1'!K12+'G-4'!K12</f>
        <v>19</v>
      </c>
      <c r="L12" s="46">
        <f>'G-1'!L12+'G-4'!L12</f>
        <v>7</v>
      </c>
      <c r="M12" s="6">
        <f t="shared" si="1"/>
        <v>674.5</v>
      </c>
      <c r="N12" s="2">
        <f>F22+M10+M11+M12</f>
        <v>2123</v>
      </c>
      <c r="O12" s="19" t="s">
        <v>32</v>
      </c>
      <c r="P12" s="46">
        <f>'G-1'!P12+'G-4'!P12</f>
        <v>80</v>
      </c>
      <c r="Q12" s="46">
        <f>'G-1'!Q12+'G-4'!Q12</f>
        <v>379</v>
      </c>
      <c r="R12" s="46">
        <f>'G-1'!R12+'G-4'!R12</f>
        <v>21</v>
      </c>
      <c r="S12" s="46">
        <f>'G-1'!S12+'G-4'!S12</f>
        <v>2</v>
      </c>
      <c r="T12" s="6">
        <f t="shared" si="2"/>
        <v>466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59</v>
      </c>
      <c r="C13" s="46">
        <f>'G-1'!C13+'G-4'!C13</f>
        <v>428</v>
      </c>
      <c r="D13" s="46">
        <f>'G-1'!D13+'G-4'!D13</f>
        <v>32</v>
      </c>
      <c r="E13" s="46">
        <f>'G-1'!E13+'G-4'!E13</f>
        <v>3</v>
      </c>
      <c r="F13" s="6">
        <f t="shared" si="0"/>
        <v>529</v>
      </c>
      <c r="G13" s="2">
        <f t="shared" ref="G13:G19" si="3">F10+F11+F12+F13</f>
        <v>2055</v>
      </c>
      <c r="H13" s="19" t="s">
        <v>7</v>
      </c>
      <c r="I13" s="46">
        <f>'G-1'!I13+'G-4'!I13</f>
        <v>68</v>
      </c>
      <c r="J13" s="46">
        <f>'G-1'!J13+'G-4'!J13</f>
        <v>458</v>
      </c>
      <c r="K13" s="46">
        <f>'G-1'!K13+'G-4'!K13</f>
        <v>14</v>
      </c>
      <c r="L13" s="46">
        <f>'G-1'!L13+'G-4'!L13</f>
        <v>7</v>
      </c>
      <c r="M13" s="6">
        <f t="shared" si="1"/>
        <v>537.5</v>
      </c>
      <c r="N13" s="2">
        <f t="shared" ref="N13:N18" si="4">M10+M11+M12+M13</f>
        <v>2225.5</v>
      </c>
      <c r="O13" s="19" t="s">
        <v>33</v>
      </c>
      <c r="P13" s="46">
        <f>'G-1'!P13+'G-4'!P13</f>
        <v>77</v>
      </c>
      <c r="Q13" s="46">
        <f>'G-1'!Q13+'G-4'!Q13</f>
        <v>389</v>
      </c>
      <c r="R13" s="46">
        <f>'G-1'!R13+'G-4'!R13</f>
        <v>20</v>
      </c>
      <c r="S13" s="46">
        <f>'G-1'!S13+'G-4'!S13</f>
        <v>4</v>
      </c>
      <c r="T13" s="6">
        <f t="shared" si="2"/>
        <v>477.5</v>
      </c>
      <c r="U13" s="2">
        <f t="shared" ref="U13:U21" si="5">T10+T11+T12+T13</f>
        <v>1926.5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77</v>
      </c>
      <c r="C14" s="46">
        <f>'G-1'!C14+'G-4'!C14</f>
        <v>373</v>
      </c>
      <c r="D14" s="46">
        <f>'G-1'!D14+'G-4'!D14</f>
        <v>35</v>
      </c>
      <c r="E14" s="46">
        <f>'G-1'!E14+'G-4'!E14</f>
        <v>0</v>
      </c>
      <c r="F14" s="6">
        <f t="shared" si="0"/>
        <v>481.5</v>
      </c>
      <c r="G14" s="2">
        <f t="shared" si="3"/>
        <v>2063.5</v>
      </c>
      <c r="H14" s="19" t="s">
        <v>9</v>
      </c>
      <c r="I14" s="46">
        <f>'G-1'!I14+'G-4'!I14</f>
        <v>80</v>
      </c>
      <c r="J14" s="46">
        <f>'G-1'!J14+'G-4'!J14</f>
        <v>452</v>
      </c>
      <c r="K14" s="46">
        <f>'G-1'!K14+'G-4'!K14</f>
        <v>13</v>
      </c>
      <c r="L14" s="46">
        <f>'G-1'!L14+'G-4'!L14</f>
        <v>6</v>
      </c>
      <c r="M14" s="6">
        <f t="shared" si="1"/>
        <v>533</v>
      </c>
      <c r="N14" s="2">
        <f t="shared" si="4"/>
        <v>2262</v>
      </c>
      <c r="O14" s="19" t="s">
        <v>29</v>
      </c>
      <c r="P14" s="46">
        <f>'G-1'!P14+'G-4'!P14</f>
        <v>99</v>
      </c>
      <c r="Q14" s="46">
        <f>'G-1'!Q14+'G-4'!Q14</f>
        <v>379</v>
      </c>
      <c r="R14" s="46">
        <f>'G-1'!R14+'G-4'!R14</f>
        <v>22</v>
      </c>
      <c r="S14" s="46">
        <f>'G-1'!S14+'G-4'!S14</f>
        <v>4</v>
      </c>
      <c r="T14" s="6">
        <f t="shared" si="2"/>
        <v>482.5</v>
      </c>
      <c r="U14" s="2">
        <f t="shared" si="5"/>
        <v>1910.5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62</v>
      </c>
      <c r="C15" s="46">
        <f>'G-1'!C15+'G-4'!C15</f>
        <v>376</v>
      </c>
      <c r="D15" s="46">
        <f>'G-1'!D15+'G-4'!D15</f>
        <v>35</v>
      </c>
      <c r="E15" s="46">
        <f>'G-1'!E15+'G-4'!E15</f>
        <v>7</v>
      </c>
      <c r="F15" s="6">
        <f t="shared" si="0"/>
        <v>494.5</v>
      </c>
      <c r="G15" s="2">
        <f t="shared" si="3"/>
        <v>2048.5</v>
      </c>
      <c r="H15" s="19" t="s">
        <v>12</v>
      </c>
      <c r="I15" s="46">
        <f>'G-1'!I15+'G-4'!I15</f>
        <v>74</v>
      </c>
      <c r="J15" s="46">
        <f>'G-1'!J15+'G-4'!J15</f>
        <v>444</v>
      </c>
      <c r="K15" s="46">
        <f>'G-1'!K15+'G-4'!K15</f>
        <v>10</v>
      </c>
      <c r="L15" s="46">
        <f>'G-1'!L15+'G-4'!L15</f>
        <v>4</v>
      </c>
      <c r="M15" s="6">
        <f t="shared" si="1"/>
        <v>511</v>
      </c>
      <c r="N15" s="2">
        <f t="shared" si="4"/>
        <v>2256</v>
      </c>
      <c r="O15" s="18" t="s">
        <v>30</v>
      </c>
      <c r="P15" s="46">
        <f>'G-1'!P15+'G-4'!P15</f>
        <v>105</v>
      </c>
      <c r="Q15" s="46">
        <f>'G-1'!Q15+'G-4'!Q15</f>
        <v>409</v>
      </c>
      <c r="R15" s="46">
        <f>'G-1'!R15+'G-4'!R15</f>
        <v>18</v>
      </c>
      <c r="S15" s="46">
        <f>'G-1'!S15+'G-4'!S15</f>
        <v>3</v>
      </c>
      <c r="T15" s="6">
        <f t="shared" si="2"/>
        <v>505</v>
      </c>
      <c r="U15" s="2">
        <f t="shared" si="5"/>
        <v>1931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102</v>
      </c>
      <c r="C16" s="46">
        <f>'G-1'!C16+'G-4'!C16</f>
        <v>363</v>
      </c>
      <c r="D16" s="46">
        <f>'G-1'!D16+'G-4'!D16</f>
        <v>25</v>
      </c>
      <c r="E16" s="46">
        <f>'G-1'!E16+'G-4'!E16</f>
        <v>9</v>
      </c>
      <c r="F16" s="6">
        <f t="shared" si="0"/>
        <v>486.5</v>
      </c>
      <c r="G16" s="2">
        <f t="shared" si="3"/>
        <v>1991.5</v>
      </c>
      <c r="H16" s="19" t="s">
        <v>15</v>
      </c>
      <c r="I16" s="46">
        <f>'G-1'!I16+'G-4'!I16</f>
        <v>73</v>
      </c>
      <c r="J16" s="46">
        <f>'G-1'!J16+'G-4'!J16</f>
        <v>435</v>
      </c>
      <c r="K16" s="46">
        <f>'G-1'!K16+'G-4'!K16</f>
        <v>12</v>
      </c>
      <c r="L16" s="46">
        <f>'G-1'!L16+'G-4'!L16</f>
        <v>6</v>
      </c>
      <c r="M16" s="6">
        <f t="shared" si="1"/>
        <v>510.5</v>
      </c>
      <c r="N16" s="2">
        <f t="shared" si="4"/>
        <v>2092</v>
      </c>
      <c r="O16" s="19" t="s">
        <v>8</v>
      </c>
      <c r="P16" s="46">
        <f>'G-1'!P16+'G-4'!P16</f>
        <v>99</v>
      </c>
      <c r="Q16" s="46">
        <f>'G-1'!Q16+'G-4'!Q16</f>
        <v>367</v>
      </c>
      <c r="R16" s="46">
        <f>'G-1'!R16+'G-4'!R16</f>
        <v>22</v>
      </c>
      <c r="S16" s="46">
        <f>'G-1'!S16+'G-4'!S16</f>
        <v>3</v>
      </c>
      <c r="T16" s="6">
        <f t="shared" si="2"/>
        <v>468</v>
      </c>
      <c r="U16" s="2">
        <f t="shared" si="5"/>
        <v>1933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82</v>
      </c>
      <c r="C17" s="46">
        <f>'G-1'!C17+'G-4'!C17</f>
        <v>344</v>
      </c>
      <c r="D17" s="46">
        <f>'G-1'!D17+'G-4'!D17</f>
        <v>27</v>
      </c>
      <c r="E17" s="46">
        <f>'G-1'!E17+'G-4'!E17</f>
        <v>10</v>
      </c>
      <c r="F17" s="6">
        <f t="shared" si="0"/>
        <v>464</v>
      </c>
      <c r="G17" s="2">
        <f t="shared" si="3"/>
        <v>1926.5</v>
      </c>
      <c r="H17" s="19" t="s">
        <v>18</v>
      </c>
      <c r="I17" s="46">
        <f>'G-1'!I17+'G-4'!I17</f>
        <v>70</v>
      </c>
      <c r="J17" s="46">
        <f>'G-1'!J17+'G-4'!J17</f>
        <v>425</v>
      </c>
      <c r="K17" s="46">
        <f>'G-1'!K17+'G-4'!K17</f>
        <v>11</v>
      </c>
      <c r="L17" s="46">
        <f>'G-1'!L17+'G-4'!L17</f>
        <v>4</v>
      </c>
      <c r="M17" s="6">
        <f t="shared" si="1"/>
        <v>492</v>
      </c>
      <c r="N17" s="2">
        <f t="shared" si="4"/>
        <v>2046.5</v>
      </c>
      <c r="O17" s="19" t="s">
        <v>10</v>
      </c>
      <c r="P17" s="46">
        <f>'G-1'!P17+'G-4'!P17</f>
        <v>92</v>
      </c>
      <c r="Q17" s="46">
        <f>'G-1'!Q17+'G-4'!Q17</f>
        <v>394</v>
      </c>
      <c r="R17" s="46">
        <f>'G-1'!R17+'G-4'!R17</f>
        <v>27</v>
      </c>
      <c r="S17" s="46">
        <f>'G-1'!S17+'G-4'!S17</f>
        <v>2</v>
      </c>
      <c r="T17" s="6">
        <f t="shared" si="2"/>
        <v>499</v>
      </c>
      <c r="U17" s="2">
        <f t="shared" si="5"/>
        <v>1954.5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71</v>
      </c>
      <c r="C18" s="46">
        <f>'G-1'!C18+'G-4'!C18</f>
        <v>371</v>
      </c>
      <c r="D18" s="46">
        <f>'G-1'!D18+'G-4'!D18</f>
        <v>22</v>
      </c>
      <c r="E18" s="46">
        <f>'G-1'!E18+'G-4'!E18</f>
        <v>9</v>
      </c>
      <c r="F18" s="6">
        <f t="shared" si="0"/>
        <v>473</v>
      </c>
      <c r="G18" s="2">
        <f t="shared" si="3"/>
        <v>1918</v>
      </c>
      <c r="H18" s="19" t="s">
        <v>20</v>
      </c>
      <c r="I18" s="46">
        <f>'G-1'!I18+'G-4'!I18</f>
        <v>74</v>
      </c>
      <c r="J18" s="46">
        <f>'G-1'!J18+'G-4'!J18</f>
        <v>398</v>
      </c>
      <c r="K18" s="46">
        <f>'G-1'!K18+'G-4'!K18</f>
        <v>19</v>
      </c>
      <c r="L18" s="46">
        <f>'G-1'!L18+'G-4'!L18</f>
        <v>5</v>
      </c>
      <c r="M18" s="6">
        <f t="shared" si="1"/>
        <v>485.5</v>
      </c>
      <c r="N18" s="2">
        <f t="shared" si="4"/>
        <v>1999</v>
      </c>
      <c r="O18" s="19" t="s">
        <v>13</v>
      </c>
      <c r="P18" s="46">
        <f>'G-1'!P18+'G-4'!P18</f>
        <v>96</v>
      </c>
      <c r="Q18" s="46">
        <f>'G-1'!Q18+'G-4'!Q18</f>
        <v>412</v>
      </c>
      <c r="R18" s="46">
        <f>'G-1'!R18+'G-4'!R18</f>
        <v>23</v>
      </c>
      <c r="S18" s="46">
        <f>'G-1'!S18+'G-4'!S18</f>
        <v>4</v>
      </c>
      <c r="T18" s="6">
        <f t="shared" si="2"/>
        <v>516</v>
      </c>
      <c r="U18" s="2">
        <f t="shared" si="5"/>
        <v>1988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87</v>
      </c>
      <c r="C19" s="47">
        <f>'G-1'!C19+'G-4'!C19</f>
        <v>375</v>
      </c>
      <c r="D19" s="47">
        <f>'G-1'!D19+'G-4'!D19</f>
        <v>24</v>
      </c>
      <c r="E19" s="47">
        <f>'G-1'!E19+'G-4'!E19</f>
        <v>14</v>
      </c>
      <c r="F19" s="7">
        <f t="shared" si="0"/>
        <v>501.5</v>
      </c>
      <c r="G19" s="3">
        <f t="shared" si="3"/>
        <v>1925</v>
      </c>
      <c r="H19" s="20" t="s">
        <v>22</v>
      </c>
      <c r="I19" s="46">
        <f>'G-1'!I19+'G-4'!I19</f>
        <v>85</v>
      </c>
      <c r="J19" s="46">
        <f>'G-1'!J19+'G-4'!J19</f>
        <v>409</v>
      </c>
      <c r="K19" s="46">
        <f>'G-1'!K19+'G-4'!K19</f>
        <v>19</v>
      </c>
      <c r="L19" s="46">
        <f>'G-1'!L19+'G-4'!L19</f>
        <v>11</v>
      </c>
      <c r="M19" s="6">
        <f t="shared" si="1"/>
        <v>517</v>
      </c>
      <c r="N19" s="2">
        <f>M16+M17+M18+M19</f>
        <v>2005</v>
      </c>
      <c r="O19" s="19" t="s">
        <v>16</v>
      </c>
      <c r="P19" s="46">
        <f>'G-1'!P19+'G-4'!P19</f>
        <v>100</v>
      </c>
      <c r="Q19" s="46">
        <f>'G-1'!Q19+'G-4'!Q19</f>
        <v>379</v>
      </c>
      <c r="R19" s="46">
        <f>'G-1'!R19+'G-4'!R19</f>
        <v>18</v>
      </c>
      <c r="S19" s="46">
        <f>'G-1'!S19+'G-4'!S19</f>
        <v>0</v>
      </c>
      <c r="T19" s="6">
        <f t="shared" si="2"/>
        <v>465</v>
      </c>
      <c r="U19" s="2">
        <f t="shared" si="5"/>
        <v>1948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95</v>
      </c>
      <c r="C20" s="45">
        <f>'G-1'!C20+'G-4'!C20</f>
        <v>335</v>
      </c>
      <c r="D20" s="45">
        <f>'G-1'!D20+'G-4'!D20</f>
        <v>25</v>
      </c>
      <c r="E20" s="45">
        <f>'G-1'!E20+'G-4'!E20</f>
        <v>6</v>
      </c>
      <c r="F20" s="8">
        <f t="shared" si="0"/>
        <v>447.5</v>
      </c>
      <c r="G20" s="35"/>
      <c r="H20" s="19" t="s">
        <v>24</v>
      </c>
      <c r="I20" s="46">
        <f>'G-1'!I20+'G-4'!I20</f>
        <v>81</v>
      </c>
      <c r="J20" s="46">
        <f>'G-1'!J20+'G-4'!J20</f>
        <v>397</v>
      </c>
      <c r="K20" s="46">
        <f>'G-1'!K20+'G-4'!K20</f>
        <v>18</v>
      </c>
      <c r="L20" s="46">
        <f>'G-1'!L20+'G-4'!L20</f>
        <v>10</v>
      </c>
      <c r="M20" s="8">
        <f t="shared" si="1"/>
        <v>498.5</v>
      </c>
      <c r="N20" s="2">
        <f>M17+M18+M19+M20</f>
        <v>1993</v>
      </c>
      <c r="O20" s="19" t="s">
        <v>45</v>
      </c>
      <c r="P20" s="46">
        <f>'G-1'!P20+'G-4'!P20</f>
        <v>77</v>
      </c>
      <c r="Q20" s="46">
        <f>'G-1'!Q20+'G-4'!Q20</f>
        <v>435</v>
      </c>
      <c r="R20" s="46">
        <f>'G-1'!R20+'G-4'!R20</f>
        <v>27</v>
      </c>
      <c r="S20" s="46">
        <f>'G-1'!S20+'G-4'!S20</f>
        <v>4</v>
      </c>
      <c r="T20" s="8">
        <f t="shared" si="2"/>
        <v>537.5</v>
      </c>
      <c r="U20" s="2">
        <f t="shared" si="5"/>
        <v>2017.5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75</v>
      </c>
      <c r="C21" s="45">
        <f>'G-1'!C21+'G-4'!C21</f>
        <v>336</v>
      </c>
      <c r="D21" s="45">
        <f>'G-1'!D21+'G-4'!D21</f>
        <v>18</v>
      </c>
      <c r="E21" s="45">
        <f>'G-1'!E21+'G-4'!E21</f>
        <v>9</v>
      </c>
      <c r="F21" s="6">
        <f t="shared" si="0"/>
        <v>432</v>
      </c>
      <c r="G21" s="36"/>
      <c r="H21" s="20" t="s">
        <v>25</v>
      </c>
      <c r="I21" s="46">
        <f>'G-1'!I21+'G-4'!I21</f>
        <v>74</v>
      </c>
      <c r="J21" s="46">
        <f>'G-1'!J21+'G-4'!J21</f>
        <v>357</v>
      </c>
      <c r="K21" s="46">
        <f>'G-1'!K21+'G-4'!K21</f>
        <v>22</v>
      </c>
      <c r="L21" s="46">
        <f>'G-1'!L21+'G-4'!L21</f>
        <v>8</v>
      </c>
      <c r="M21" s="6">
        <f t="shared" si="1"/>
        <v>458</v>
      </c>
      <c r="N21" s="2">
        <f>M18+M19+M20+M21</f>
        <v>1959</v>
      </c>
      <c r="O21" s="21" t="s">
        <v>46</v>
      </c>
      <c r="P21" s="47">
        <f>'G-1'!P21+'G-4'!P21</f>
        <v>71</v>
      </c>
      <c r="Q21" s="47">
        <f>'G-1'!Q21+'G-4'!Q21</f>
        <v>393</v>
      </c>
      <c r="R21" s="47">
        <f>'G-1'!R21+'G-4'!R21</f>
        <v>20</v>
      </c>
      <c r="S21" s="47">
        <f>'G-1'!S21+'G-4'!S21</f>
        <v>2</v>
      </c>
      <c r="T21" s="7">
        <f t="shared" si="2"/>
        <v>473.5</v>
      </c>
      <c r="U21" s="3">
        <f t="shared" si="5"/>
        <v>1992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73</v>
      </c>
      <c r="C22" s="45">
        <f>'G-1'!C22+'G-4'!C22</f>
        <v>341</v>
      </c>
      <c r="D22" s="45">
        <f>'G-1'!D22+'G-4'!D22</f>
        <v>20</v>
      </c>
      <c r="E22" s="45">
        <f>'G-1'!E22+'G-4'!E22</f>
        <v>7</v>
      </c>
      <c r="F22" s="6">
        <f t="shared" si="0"/>
        <v>435</v>
      </c>
      <c r="G22" s="2"/>
      <c r="H22" s="21" t="s">
        <v>26</v>
      </c>
      <c r="I22" s="46">
        <f>'G-1'!I22+'G-4'!I22</f>
        <v>106</v>
      </c>
      <c r="J22" s="46">
        <f>'G-1'!J22+'G-4'!J22</f>
        <v>384</v>
      </c>
      <c r="K22" s="46">
        <f>'G-1'!K22+'G-4'!K22</f>
        <v>26</v>
      </c>
      <c r="L22" s="46">
        <f>'G-1'!L22+'G-4'!L22</f>
        <v>12</v>
      </c>
      <c r="M22" s="6">
        <f t="shared" si="1"/>
        <v>519</v>
      </c>
      <c r="N22" s="3">
        <f>M19+M20+M21+M22</f>
        <v>1992.5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2063.5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2262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2017.5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65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82 X CARRERA 53</v>
      </c>
      <c r="D5" s="164"/>
      <c r="E5" s="164"/>
      <c r="F5" s="78"/>
      <c r="G5" s="79"/>
      <c r="H5" s="70" t="s">
        <v>53</v>
      </c>
      <c r="I5" s="165">
        <v>2231</v>
      </c>
      <c r="J5" s="165"/>
    </row>
    <row r="6" spans="1:10" x14ac:dyDescent="0.2">
      <c r="A6" s="146" t="s">
        <v>113</v>
      </c>
      <c r="B6" s="146"/>
      <c r="C6" s="166" t="s">
        <v>149</v>
      </c>
      <c r="D6" s="166"/>
      <c r="E6" s="166"/>
      <c r="F6" s="78"/>
      <c r="G6" s="79"/>
      <c r="H6" s="70" t="s">
        <v>58</v>
      </c>
      <c r="I6" s="167">
        <f>'G-1'!S6</f>
        <v>43208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152</v>
      </c>
      <c r="F11" s="93">
        <v>1028</v>
      </c>
      <c r="G11" s="93">
        <v>82</v>
      </c>
      <c r="H11" s="93">
        <v>6</v>
      </c>
      <c r="I11" s="93">
        <f t="shared" ref="I11:I45" si="0">E11*0.5+F11+G11*2+H11*2.5</f>
        <v>1283</v>
      </c>
      <c r="J11" s="94">
        <f>IF(I11=0,"0,00",I11/SUM(I10:I12)*100)</f>
        <v>79.442724458204339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24</v>
      </c>
      <c r="F12" s="49">
        <v>315</v>
      </c>
      <c r="G12" s="49">
        <v>0</v>
      </c>
      <c r="H12" s="49">
        <v>2</v>
      </c>
      <c r="I12" s="97">
        <f t="shared" si="0"/>
        <v>332</v>
      </c>
      <c r="J12" s="98">
        <f>IF(I12=0,"0,00",I12/SUM(I10:I12)*100)</f>
        <v>20.557275541795665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56</v>
      </c>
      <c r="F14" s="93">
        <v>287</v>
      </c>
      <c r="G14" s="93">
        <v>19</v>
      </c>
      <c r="H14" s="93">
        <v>10</v>
      </c>
      <c r="I14" s="93">
        <f t="shared" si="0"/>
        <v>378</v>
      </c>
      <c r="J14" s="94">
        <f>IF(I14=0,"0,00",I14/SUM(I13:I15)*100)</f>
        <v>81.818181818181827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10</v>
      </c>
      <c r="F15" s="49">
        <v>74</v>
      </c>
      <c r="G15" s="49">
        <v>0</v>
      </c>
      <c r="H15" s="49">
        <v>2</v>
      </c>
      <c r="I15" s="97">
        <f t="shared" si="0"/>
        <v>84</v>
      </c>
      <c r="J15" s="98">
        <f>IF(I15=0,"0,00",I15/SUM(I13:I15)*100)</f>
        <v>18.181818181818183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67</v>
      </c>
      <c r="F17" s="93">
        <v>299</v>
      </c>
      <c r="G17" s="93">
        <v>24</v>
      </c>
      <c r="H17" s="93">
        <v>3</v>
      </c>
      <c r="I17" s="93">
        <f t="shared" si="0"/>
        <v>388</v>
      </c>
      <c r="J17" s="94">
        <f>IF(I17=0,"0,00",I17/SUM(I16:I18)*100)</f>
        <v>77.911646586345384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11</v>
      </c>
      <c r="F18" s="49">
        <v>102</v>
      </c>
      <c r="G18" s="49">
        <v>0</v>
      </c>
      <c r="H18" s="49">
        <v>1</v>
      </c>
      <c r="I18" s="97">
        <f t="shared" si="0"/>
        <v>110</v>
      </c>
      <c r="J18" s="98">
        <f>IF(I18=0,"0,00",I18/SUM(I16:I18)*100)</f>
        <v>22.08835341365462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66</v>
      </c>
      <c r="F37" s="50">
        <v>221</v>
      </c>
      <c r="G37" s="50">
        <v>0</v>
      </c>
      <c r="H37" s="50">
        <v>6</v>
      </c>
      <c r="I37" s="50">
        <f t="shared" si="0"/>
        <v>269</v>
      </c>
      <c r="J37" s="91">
        <f>IF(I37=0,"0,00",I37/SUM(I37:I39)*100)</f>
        <v>17.957276368491321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254</v>
      </c>
      <c r="F38" s="93">
        <v>888</v>
      </c>
      <c r="G38" s="93">
        <v>82</v>
      </c>
      <c r="H38" s="93">
        <v>20</v>
      </c>
      <c r="I38" s="93">
        <f t="shared" si="0"/>
        <v>1229</v>
      </c>
      <c r="J38" s="94">
        <f>IF(I38=0,"0,00",I38/SUM(I37:I39)*100)</f>
        <v>82.042723631508679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29</v>
      </c>
      <c r="F40" s="50">
        <v>86</v>
      </c>
      <c r="G40" s="50">
        <v>0</v>
      </c>
      <c r="H40" s="50">
        <v>1</v>
      </c>
      <c r="I40" s="50">
        <f t="shared" si="0"/>
        <v>103</v>
      </c>
      <c r="J40" s="91">
        <f>IF(I40=0,"0,00",I40/SUM(I40:I42)*100)</f>
        <v>20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85</v>
      </c>
      <c r="F41" s="93">
        <v>294</v>
      </c>
      <c r="G41" s="93">
        <v>29</v>
      </c>
      <c r="H41" s="93">
        <v>7</v>
      </c>
      <c r="I41" s="93">
        <f t="shared" si="0"/>
        <v>412</v>
      </c>
      <c r="J41" s="94">
        <f>IF(I41=0,"0,00",I41/SUM(I40:I42)*100)</f>
        <v>80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20</v>
      </c>
      <c r="F43" s="50">
        <v>91</v>
      </c>
      <c r="G43" s="50">
        <v>0</v>
      </c>
      <c r="H43" s="50">
        <v>0</v>
      </c>
      <c r="I43" s="50">
        <f t="shared" si="0"/>
        <v>101</v>
      </c>
      <c r="J43" s="91">
        <f>IF(I43=0,"0,00",I43/SUM(I43:I45)*100)</f>
        <v>19.688109161793371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50</v>
      </c>
      <c r="F44" s="93">
        <v>336</v>
      </c>
      <c r="G44" s="93">
        <v>23</v>
      </c>
      <c r="H44" s="93">
        <v>2</v>
      </c>
      <c r="I44" s="93">
        <f t="shared" si="0"/>
        <v>412</v>
      </c>
      <c r="J44" s="94">
        <f>IF(I44=0,"0,00",I44/SUM(I43:I45)*100)</f>
        <v>80.311890838206622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6" customWidth="1"/>
    <col min="12" max="12" width="3.140625" customWidth="1"/>
    <col min="13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82 X CARRERA 53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v>2231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43208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1093.5</v>
      </c>
      <c r="AV12" s="64">
        <f t="shared" si="0"/>
        <v>1130.5</v>
      </c>
      <c r="AW12" s="64">
        <f t="shared" si="0"/>
        <v>1107</v>
      </c>
      <c r="AX12" s="64">
        <f t="shared" si="0"/>
        <v>1031</v>
      </c>
      <c r="AY12" s="64">
        <f t="shared" si="0"/>
        <v>979</v>
      </c>
      <c r="AZ12" s="64">
        <f t="shared" si="0"/>
        <v>931.5</v>
      </c>
      <c r="BA12" s="64">
        <f t="shared" si="0"/>
        <v>935.5</v>
      </c>
      <c r="BB12" s="64"/>
      <c r="BC12" s="64"/>
      <c r="BD12" s="64"/>
      <c r="BE12" s="64">
        <f t="shared" ref="BE12:BQ12" si="1">P14</f>
        <v>873</v>
      </c>
      <c r="BF12" s="64">
        <f t="shared" si="1"/>
        <v>902.5</v>
      </c>
      <c r="BG12" s="64">
        <f t="shared" si="1"/>
        <v>952</v>
      </c>
      <c r="BH12" s="64">
        <f t="shared" si="1"/>
        <v>936.5</v>
      </c>
      <c r="BI12" s="64">
        <f t="shared" si="1"/>
        <v>912.5</v>
      </c>
      <c r="BJ12" s="64">
        <f t="shared" si="1"/>
        <v>872.5</v>
      </c>
      <c r="BK12" s="64">
        <f t="shared" si="1"/>
        <v>828</v>
      </c>
      <c r="BL12" s="64">
        <f t="shared" si="1"/>
        <v>836.5</v>
      </c>
      <c r="BM12" s="64">
        <f t="shared" si="1"/>
        <v>861</v>
      </c>
      <c r="BN12" s="64">
        <f t="shared" si="1"/>
        <v>939.5</v>
      </c>
      <c r="BO12" s="64">
        <f t="shared" si="1"/>
        <v>1019.5</v>
      </c>
      <c r="BP12" s="64">
        <f t="shared" si="1"/>
        <v>1039.5</v>
      </c>
      <c r="BQ12" s="64">
        <f t="shared" si="1"/>
        <v>1035</v>
      </c>
      <c r="BR12" s="64"/>
      <c r="BS12" s="64"/>
      <c r="BT12" s="64"/>
      <c r="BU12" s="64">
        <f t="shared" ref="BU12:CC12" si="2">AG14</f>
        <v>886</v>
      </c>
      <c r="BV12" s="64">
        <f t="shared" si="2"/>
        <v>883.5</v>
      </c>
      <c r="BW12" s="64">
        <f t="shared" si="2"/>
        <v>908.5</v>
      </c>
      <c r="BX12" s="64">
        <f t="shared" si="2"/>
        <v>927.5</v>
      </c>
      <c r="BY12" s="64">
        <f t="shared" si="2"/>
        <v>978</v>
      </c>
      <c r="BZ12" s="64">
        <f t="shared" si="2"/>
        <v>958.5</v>
      </c>
      <c r="CA12" s="64">
        <f t="shared" si="2"/>
        <v>891</v>
      </c>
      <c r="CB12" s="64">
        <f t="shared" si="2"/>
        <v>943</v>
      </c>
      <c r="CC12" s="64">
        <f t="shared" si="2"/>
        <v>917</v>
      </c>
    </row>
    <row r="13" spans="1:81" ht="16.5" customHeight="1" x14ac:dyDescent="0.2">
      <c r="A13" s="67" t="s">
        <v>104</v>
      </c>
      <c r="B13" s="116">
        <f>'G-1'!F10</f>
        <v>230.5</v>
      </c>
      <c r="C13" s="116">
        <f>'G-1'!F11</f>
        <v>275.5</v>
      </c>
      <c r="D13" s="116">
        <f>'G-1'!F12</f>
        <v>313.5</v>
      </c>
      <c r="E13" s="116">
        <f>'G-1'!F13</f>
        <v>274</v>
      </c>
      <c r="F13" s="116">
        <f>'G-1'!F14</f>
        <v>267.5</v>
      </c>
      <c r="G13" s="116">
        <f>'G-1'!F15</f>
        <v>252</v>
      </c>
      <c r="H13" s="116">
        <f>'G-1'!F16</f>
        <v>237.5</v>
      </c>
      <c r="I13" s="116">
        <f>'G-1'!F17</f>
        <v>222</v>
      </c>
      <c r="J13" s="116">
        <f>'G-1'!F18</f>
        <v>220</v>
      </c>
      <c r="K13" s="116">
        <f>'G-1'!F19</f>
        <v>256</v>
      </c>
      <c r="L13" s="117"/>
      <c r="M13" s="116">
        <f>'G-1'!F20</f>
        <v>217</v>
      </c>
      <c r="N13" s="116">
        <f>'G-1'!F21</f>
        <v>203</v>
      </c>
      <c r="O13" s="116">
        <f>'G-1'!F22</f>
        <v>218</v>
      </c>
      <c r="P13" s="116">
        <f>'G-1'!M10</f>
        <v>235</v>
      </c>
      <c r="Q13" s="116">
        <f>'G-1'!M11</f>
        <v>246.5</v>
      </c>
      <c r="R13" s="116">
        <f>'G-1'!M12</f>
        <v>252.5</v>
      </c>
      <c r="S13" s="116">
        <f>'G-1'!M13</f>
        <v>202.5</v>
      </c>
      <c r="T13" s="116">
        <f>'G-1'!M14</f>
        <v>211</v>
      </c>
      <c r="U13" s="116">
        <f>'G-1'!M15</f>
        <v>206.5</v>
      </c>
      <c r="V13" s="116">
        <f>'G-1'!M16</f>
        <v>208</v>
      </c>
      <c r="W13" s="116">
        <f>'G-1'!M17</f>
        <v>211</v>
      </c>
      <c r="X13" s="116">
        <f>'G-1'!M18</f>
        <v>235.5</v>
      </c>
      <c r="Y13" s="116">
        <f>'G-1'!M19</f>
        <v>285</v>
      </c>
      <c r="Z13" s="116">
        <f>'G-1'!M20</f>
        <v>288</v>
      </c>
      <c r="AA13" s="116">
        <f>'G-1'!M21</f>
        <v>231</v>
      </c>
      <c r="AB13" s="116">
        <f>'G-1'!M22</f>
        <v>231</v>
      </c>
      <c r="AC13" s="117"/>
      <c r="AD13" s="116">
        <f>'G-1'!T10</f>
        <v>259.5</v>
      </c>
      <c r="AE13" s="116">
        <f>'G-1'!T11</f>
        <v>224</v>
      </c>
      <c r="AF13" s="116">
        <f>'G-1'!T12</f>
        <v>191.5</v>
      </c>
      <c r="AG13" s="116">
        <f>'G-1'!T13</f>
        <v>211</v>
      </c>
      <c r="AH13" s="116">
        <f>'G-1'!T14</f>
        <v>257</v>
      </c>
      <c r="AI13" s="116">
        <f>'G-1'!T15</f>
        <v>249</v>
      </c>
      <c r="AJ13" s="116">
        <f>'G-1'!T16</f>
        <v>210.5</v>
      </c>
      <c r="AK13" s="116">
        <f>'G-1'!T17</f>
        <v>261.5</v>
      </c>
      <c r="AL13" s="116">
        <f>'G-1'!T18</f>
        <v>237.5</v>
      </c>
      <c r="AM13" s="116">
        <f>'G-1'!T19</f>
        <v>181.5</v>
      </c>
      <c r="AN13" s="116">
        <f>'G-1'!T20</f>
        <v>262.5</v>
      </c>
      <c r="AO13" s="116">
        <f>'G-1'!T21</f>
        <v>235.5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1093.5</v>
      </c>
      <c r="F14" s="116">
        <f t="shared" ref="F14:K14" si="3">C13+D13+E13+F13</f>
        <v>1130.5</v>
      </c>
      <c r="G14" s="116">
        <f t="shared" si="3"/>
        <v>1107</v>
      </c>
      <c r="H14" s="116">
        <f t="shared" si="3"/>
        <v>1031</v>
      </c>
      <c r="I14" s="116">
        <f t="shared" si="3"/>
        <v>979</v>
      </c>
      <c r="J14" s="116">
        <f t="shared" si="3"/>
        <v>931.5</v>
      </c>
      <c r="K14" s="116">
        <f t="shared" si="3"/>
        <v>935.5</v>
      </c>
      <c r="L14" s="117"/>
      <c r="M14" s="116"/>
      <c r="N14" s="116"/>
      <c r="O14" s="116"/>
      <c r="P14" s="116">
        <f>M13+N13+O13+P13</f>
        <v>873</v>
      </c>
      <c r="Q14" s="116">
        <f t="shared" ref="Q14:AB14" si="4">N13+O13+P13+Q13</f>
        <v>902.5</v>
      </c>
      <c r="R14" s="116">
        <f t="shared" si="4"/>
        <v>952</v>
      </c>
      <c r="S14" s="116">
        <f t="shared" si="4"/>
        <v>936.5</v>
      </c>
      <c r="T14" s="116">
        <f t="shared" si="4"/>
        <v>912.5</v>
      </c>
      <c r="U14" s="116">
        <f t="shared" si="4"/>
        <v>872.5</v>
      </c>
      <c r="V14" s="116">
        <f t="shared" si="4"/>
        <v>828</v>
      </c>
      <c r="W14" s="116">
        <f t="shared" si="4"/>
        <v>836.5</v>
      </c>
      <c r="X14" s="116">
        <f t="shared" si="4"/>
        <v>861</v>
      </c>
      <c r="Y14" s="116">
        <f t="shared" si="4"/>
        <v>939.5</v>
      </c>
      <c r="Z14" s="116">
        <f t="shared" si="4"/>
        <v>1019.5</v>
      </c>
      <c r="AA14" s="116">
        <f t="shared" si="4"/>
        <v>1039.5</v>
      </c>
      <c r="AB14" s="116">
        <f t="shared" si="4"/>
        <v>1035</v>
      </c>
      <c r="AC14" s="117"/>
      <c r="AD14" s="116"/>
      <c r="AE14" s="116"/>
      <c r="AF14" s="116"/>
      <c r="AG14" s="116">
        <f>AD13+AE13+AF13+AG13</f>
        <v>886</v>
      </c>
      <c r="AH14" s="116">
        <f t="shared" ref="AH14:AO14" si="5">AE13+AF13+AG13+AH13</f>
        <v>883.5</v>
      </c>
      <c r="AI14" s="116">
        <f t="shared" si="5"/>
        <v>908.5</v>
      </c>
      <c r="AJ14" s="116">
        <f t="shared" si="5"/>
        <v>927.5</v>
      </c>
      <c r="AK14" s="116">
        <f t="shared" si="5"/>
        <v>978</v>
      </c>
      <c r="AL14" s="116">
        <f t="shared" si="5"/>
        <v>958.5</v>
      </c>
      <c r="AM14" s="116">
        <f t="shared" si="5"/>
        <v>891</v>
      </c>
      <c r="AN14" s="116">
        <f t="shared" si="5"/>
        <v>943</v>
      </c>
      <c r="AO14" s="116">
        <f t="shared" si="5"/>
        <v>917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0.79442724458204339</v>
      </c>
      <c r="H15" s="119"/>
      <c r="I15" s="119" t="s">
        <v>109</v>
      </c>
      <c r="J15" s="120">
        <f>DIRECCIONALIDAD!J12/100</f>
        <v>0.20557275541795664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0.81818181818181823</v>
      </c>
      <c r="V15" s="119"/>
      <c r="W15" s="119"/>
      <c r="X15" s="119"/>
      <c r="Y15" s="119" t="s">
        <v>109</v>
      </c>
      <c r="Z15" s="120">
        <f>DIRECCIONALIDAD!J15/100</f>
        <v>0.18181818181818182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0.77911646586345384</v>
      </c>
      <c r="AL15" s="119"/>
      <c r="AM15" s="119"/>
      <c r="AN15" s="119" t="s">
        <v>109</v>
      </c>
      <c r="AO15" s="122">
        <f>DIRECCIONALIDAD!J18/100</f>
        <v>0.22088353413654618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1130.5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898.1</v>
      </c>
      <c r="H16" s="119"/>
      <c r="I16" s="119" t="s">
        <v>109</v>
      </c>
      <c r="J16" s="129">
        <f>+B16*J15</f>
        <v>232.39999999999998</v>
      </c>
      <c r="K16" s="121"/>
      <c r="L16" s="115"/>
      <c r="M16" s="128">
        <f>MAX(M14:AB14)</f>
        <v>1039.5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850.5</v>
      </c>
      <c r="V16" s="119"/>
      <c r="W16" s="119"/>
      <c r="X16" s="119"/>
      <c r="Y16" s="119" t="s">
        <v>109</v>
      </c>
      <c r="Z16" s="130">
        <f>+M16*Z15</f>
        <v>189</v>
      </c>
      <c r="AA16" s="119"/>
      <c r="AB16" s="121"/>
      <c r="AC16" s="115"/>
      <c r="AD16" s="128">
        <f>MAX(AD14:AO14)</f>
        <v>978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761.97590361445782</v>
      </c>
      <c r="AL16" s="119"/>
      <c r="AM16" s="119"/>
      <c r="AN16" s="119" t="s">
        <v>109</v>
      </c>
      <c r="AO16" s="131">
        <f>+AD16*AO15</f>
        <v>216.02409638554218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961.5</v>
      </c>
      <c r="AV19" s="68">
        <f t="shared" si="12"/>
        <v>933</v>
      </c>
      <c r="AW19" s="68">
        <f t="shared" si="12"/>
        <v>941.5</v>
      </c>
      <c r="AX19" s="68">
        <f t="shared" si="12"/>
        <v>960.5</v>
      </c>
      <c r="AY19" s="68">
        <f t="shared" si="12"/>
        <v>947.5</v>
      </c>
      <c r="AZ19" s="68">
        <f t="shared" si="12"/>
        <v>986.5</v>
      </c>
      <c r="BA19" s="68">
        <f t="shared" si="12"/>
        <v>989.5</v>
      </c>
      <c r="BB19" s="68"/>
      <c r="BC19" s="68"/>
      <c r="BD19" s="68"/>
      <c r="BE19" s="68">
        <f t="shared" ref="BE19:BQ19" si="13">P27</f>
        <v>938</v>
      </c>
      <c r="BF19" s="68">
        <f t="shared" si="13"/>
        <v>978</v>
      </c>
      <c r="BG19" s="68">
        <f t="shared" si="13"/>
        <v>1171</v>
      </c>
      <c r="BH19" s="68">
        <f t="shared" si="13"/>
        <v>1289</v>
      </c>
      <c r="BI19" s="68">
        <f t="shared" si="13"/>
        <v>1349.5</v>
      </c>
      <c r="BJ19" s="68">
        <f t="shared" si="13"/>
        <v>1383.5</v>
      </c>
      <c r="BK19" s="68">
        <f t="shared" si="13"/>
        <v>1264</v>
      </c>
      <c r="BL19" s="68">
        <f t="shared" si="13"/>
        <v>1210</v>
      </c>
      <c r="BM19" s="68">
        <f t="shared" si="13"/>
        <v>1138</v>
      </c>
      <c r="BN19" s="68">
        <f t="shared" si="13"/>
        <v>1065.5</v>
      </c>
      <c r="BO19" s="68">
        <f t="shared" si="13"/>
        <v>973.5</v>
      </c>
      <c r="BP19" s="68">
        <f t="shared" si="13"/>
        <v>919.5</v>
      </c>
      <c r="BQ19" s="68">
        <f t="shared" si="13"/>
        <v>957.5</v>
      </c>
      <c r="BR19" s="68"/>
      <c r="BS19" s="68"/>
      <c r="BT19" s="68"/>
      <c r="BU19" s="68">
        <f t="shared" ref="BU19:CC19" si="14">AG27</f>
        <v>1040.5</v>
      </c>
      <c r="BV19" s="68">
        <f t="shared" si="14"/>
        <v>1027</v>
      </c>
      <c r="BW19" s="68">
        <f t="shared" si="14"/>
        <v>1022.5</v>
      </c>
      <c r="BX19" s="68">
        <f t="shared" si="14"/>
        <v>1005.5</v>
      </c>
      <c r="BY19" s="68">
        <f t="shared" si="14"/>
        <v>976.5</v>
      </c>
      <c r="BZ19" s="68">
        <f t="shared" si="14"/>
        <v>1029.5</v>
      </c>
      <c r="CA19" s="68">
        <f t="shared" si="14"/>
        <v>1057</v>
      </c>
      <c r="CB19" s="68">
        <f t="shared" si="14"/>
        <v>1074.5</v>
      </c>
      <c r="CC19" s="68">
        <f t="shared" si="14"/>
        <v>1075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2055</v>
      </c>
      <c r="AV21" s="59">
        <f t="shared" si="18"/>
        <v>2063.5</v>
      </c>
      <c r="AW21" s="59">
        <f t="shared" si="18"/>
        <v>2048.5</v>
      </c>
      <c r="AX21" s="59">
        <f t="shared" si="18"/>
        <v>1991.5</v>
      </c>
      <c r="AY21" s="59">
        <f t="shared" si="18"/>
        <v>1926.5</v>
      </c>
      <c r="AZ21" s="59">
        <f t="shared" si="18"/>
        <v>1918</v>
      </c>
      <c r="BA21" s="59">
        <f t="shared" si="18"/>
        <v>1925</v>
      </c>
      <c r="BB21" s="59"/>
      <c r="BC21" s="59"/>
      <c r="BD21" s="59"/>
      <c r="BE21" s="59">
        <f t="shared" ref="BE21:BQ21" si="19">P32</f>
        <v>1811</v>
      </c>
      <c r="BF21" s="59">
        <f t="shared" si="19"/>
        <v>1880.5</v>
      </c>
      <c r="BG21" s="59">
        <f t="shared" si="19"/>
        <v>2123</v>
      </c>
      <c r="BH21" s="59">
        <f t="shared" si="19"/>
        <v>2225.5</v>
      </c>
      <c r="BI21" s="59">
        <f t="shared" si="19"/>
        <v>2262</v>
      </c>
      <c r="BJ21" s="59">
        <f t="shared" si="19"/>
        <v>2256</v>
      </c>
      <c r="BK21" s="59">
        <f t="shared" si="19"/>
        <v>2092</v>
      </c>
      <c r="BL21" s="59">
        <f t="shared" si="19"/>
        <v>2046.5</v>
      </c>
      <c r="BM21" s="59">
        <f t="shared" si="19"/>
        <v>1999</v>
      </c>
      <c r="BN21" s="59">
        <f t="shared" si="19"/>
        <v>2005</v>
      </c>
      <c r="BO21" s="59">
        <f t="shared" si="19"/>
        <v>1993</v>
      </c>
      <c r="BP21" s="59">
        <f t="shared" si="19"/>
        <v>1959</v>
      </c>
      <c r="BQ21" s="59">
        <f t="shared" si="19"/>
        <v>1992.5</v>
      </c>
      <c r="BR21" s="59"/>
      <c r="BS21" s="59"/>
      <c r="BT21" s="59"/>
      <c r="BU21" s="59">
        <f t="shared" ref="BU21:CC21" si="20">AG32</f>
        <v>1926.5</v>
      </c>
      <c r="BV21" s="59">
        <f t="shared" si="20"/>
        <v>1910.5</v>
      </c>
      <c r="BW21" s="59">
        <f t="shared" si="20"/>
        <v>1931</v>
      </c>
      <c r="BX21" s="59">
        <f t="shared" si="20"/>
        <v>1933</v>
      </c>
      <c r="BY21" s="59">
        <f t="shared" si="20"/>
        <v>1954.5</v>
      </c>
      <c r="BZ21" s="59">
        <f t="shared" si="20"/>
        <v>1988</v>
      </c>
      <c r="CA21" s="59">
        <f t="shared" si="20"/>
        <v>1948</v>
      </c>
      <c r="CB21" s="59">
        <f t="shared" si="20"/>
        <v>2017.5</v>
      </c>
      <c r="CC21" s="59">
        <f t="shared" si="20"/>
        <v>1992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242.5</v>
      </c>
      <c r="C26" s="116">
        <f>'G-4'!F11</f>
        <v>234</v>
      </c>
      <c r="D26" s="116">
        <f>'G-4'!F12</f>
        <v>230</v>
      </c>
      <c r="E26" s="116">
        <f>'G-4'!F13</f>
        <v>255</v>
      </c>
      <c r="F26" s="116">
        <f>'G-4'!F14</f>
        <v>214</v>
      </c>
      <c r="G26" s="116">
        <f>'G-4'!F15</f>
        <v>242.5</v>
      </c>
      <c r="H26" s="116">
        <f>'G-4'!F16</f>
        <v>249</v>
      </c>
      <c r="I26" s="116">
        <f>'G-4'!F17</f>
        <v>242</v>
      </c>
      <c r="J26" s="116">
        <f>'G-4'!F18</f>
        <v>253</v>
      </c>
      <c r="K26" s="116">
        <f>'G-4'!F19</f>
        <v>245.5</v>
      </c>
      <c r="L26" s="117"/>
      <c r="M26" s="116">
        <f>'G-4'!F20</f>
        <v>230.5</v>
      </c>
      <c r="N26" s="116">
        <f>'G-4'!F21</f>
        <v>229</v>
      </c>
      <c r="O26" s="116">
        <f>'G-4'!F22</f>
        <v>217</v>
      </c>
      <c r="P26" s="116">
        <f>'G-4'!M10</f>
        <v>261.5</v>
      </c>
      <c r="Q26" s="116">
        <f>'G-4'!M11</f>
        <v>270.5</v>
      </c>
      <c r="R26" s="116">
        <f>'G-4'!M12</f>
        <v>422</v>
      </c>
      <c r="S26" s="116">
        <f>'G-4'!M13</f>
        <v>335</v>
      </c>
      <c r="T26" s="116">
        <f>'G-4'!M14</f>
        <v>322</v>
      </c>
      <c r="U26" s="116">
        <f>'G-4'!M15</f>
        <v>304.5</v>
      </c>
      <c r="V26" s="116">
        <f>'G-4'!M16</f>
        <v>302.5</v>
      </c>
      <c r="W26" s="116">
        <f>'G-4'!M17</f>
        <v>281</v>
      </c>
      <c r="X26" s="116">
        <f>'G-4'!M18</f>
        <v>250</v>
      </c>
      <c r="Y26" s="116">
        <f>'G-4'!M19</f>
        <v>232</v>
      </c>
      <c r="Z26" s="116">
        <f>'G-4'!M20</f>
        <v>210.5</v>
      </c>
      <c r="AA26" s="116">
        <f>'G-4'!M21</f>
        <v>227</v>
      </c>
      <c r="AB26" s="116">
        <f>'G-4'!M22</f>
        <v>288</v>
      </c>
      <c r="AC26" s="117"/>
      <c r="AD26" s="116">
        <f>'G-4'!T10</f>
        <v>239</v>
      </c>
      <c r="AE26" s="116">
        <f>'G-4'!T11</f>
        <v>260.5</v>
      </c>
      <c r="AF26" s="116">
        <f>'G-4'!T12</f>
        <v>274.5</v>
      </c>
      <c r="AG26" s="116">
        <f>'G-4'!T13</f>
        <v>266.5</v>
      </c>
      <c r="AH26" s="116">
        <f>'G-4'!T14</f>
        <v>225.5</v>
      </c>
      <c r="AI26" s="116">
        <f>'G-4'!T15</f>
        <v>256</v>
      </c>
      <c r="AJ26" s="116">
        <f>'G-4'!T16</f>
        <v>257.5</v>
      </c>
      <c r="AK26" s="116">
        <f>'G-4'!T17</f>
        <v>237.5</v>
      </c>
      <c r="AL26" s="116">
        <f>'G-4'!T18</f>
        <v>278.5</v>
      </c>
      <c r="AM26" s="116">
        <f>'G-4'!T19</f>
        <v>283.5</v>
      </c>
      <c r="AN26" s="116">
        <f>'G-4'!T20</f>
        <v>275</v>
      </c>
      <c r="AO26" s="116">
        <f>'G-4'!T21</f>
        <v>238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961.5</v>
      </c>
      <c r="F27" s="116">
        <f t="shared" ref="F27:K27" si="24">C26+D26+E26+F26</f>
        <v>933</v>
      </c>
      <c r="G27" s="116">
        <f t="shared" si="24"/>
        <v>941.5</v>
      </c>
      <c r="H27" s="116">
        <f t="shared" si="24"/>
        <v>960.5</v>
      </c>
      <c r="I27" s="116">
        <f t="shared" si="24"/>
        <v>947.5</v>
      </c>
      <c r="J27" s="116">
        <f t="shared" si="24"/>
        <v>986.5</v>
      </c>
      <c r="K27" s="116">
        <f t="shared" si="24"/>
        <v>989.5</v>
      </c>
      <c r="L27" s="117"/>
      <c r="M27" s="116"/>
      <c r="N27" s="116"/>
      <c r="O27" s="116"/>
      <c r="P27" s="116">
        <f>M26+N26+O26+P26</f>
        <v>938</v>
      </c>
      <c r="Q27" s="116">
        <f t="shared" ref="Q27:AB27" si="25">N26+O26+P26+Q26</f>
        <v>978</v>
      </c>
      <c r="R27" s="116">
        <f t="shared" si="25"/>
        <v>1171</v>
      </c>
      <c r="S27" s="116">
        <f t="shared" si="25"/>
        <v>1289</v>
      </c>
      <c r="T27" s="116">
        <f t="shared" si="25"/>
        <v>1349.5</v>
      </c>
      <c r="U27" s="116">
        <f t="shared" si="25"/>
        <v>1383.5</v>
      </c>
      <c r="V27" s="116">
        <f t="shared" si="25"/>
        <v>1264</v>
      </c>
      <c r="W27" s="116">
        <f t="shared" si="25"/>
        <v>1210</v>
      </c>
      <c r="X27" s="116">
        <f t="shared" si="25"/>
        <v>1138</v>
      </c>
      <c r="Y27" s="116">
        <f t="shared" si="25"/>
        <v>1065.5</v>
      </c>
      <c r="Z27" s="116">
        <f t="shared" si="25"/>
        <v>973.5</v>
      </c>
      <c r="AA27" s="116">
        <f t="shared" si="25"/>
        <v>919.5</v>
      </c>
      <c r="AB27" s="116">
        <f t="shared" si="25"/>
        <v>957.5</v>
      </c>
      <c r="AC27" s="117"/>
      <c r="AD27" s="116"/>
      <c r="AE27" s="116"/>
      <c r="AF27" s="116"/>
      <c r="AG27" s="116">
        <f>AD26+AE26+AF26+AG26</f>
        <v>1040.5</v>
      </c>
      <c r="AH27" s="116">
        <f t="shared" ref="AH27:AO27" si="26">AE26+AF26+AG26+AH26</f>
        <v>1027</v>
      </c>
      <c r="AI27" s="116">
        <f t="shared" si="26"/>
        <v>1022.5</v>
      </c>
      <c r="AJ27" s="116">
        <f t="shared" si="26"/>
        <v>1005.5</v>
      </c>
      <c r="AK27" s="116">
        <f t="shared" si="26"/>
        <v>976.5</v>
      </c>
      <c r="AL27" s="116">
        <f t="shared" si="26"/>
        <v>1029.5</v>
      </c>
      <c r="AM27" s="116">
        <f t="shared" si="26"/>
        <v>1057</v>
      </c>
      <c r="AN27" s="116">
        <f t="shared" si="26"/>
        <v>1074.5</v>
      </c>
      <c r="AO27" s="116">
        <f t="shared" si="26"/>
        <v>1075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0.17957276368491321</v>
      </c>
      <c r="E28" s="119"/>
      <c r="F28" s="119" t="s">
        <v>108</v>
      </c>
      <c r="G28" s="120">
        <f>DIRECCIONALIDAD!J38/100</f>
        <v>0.82042723631508674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</v>
      </c>
      <c r="Q28" s="119"/>
      <c r="R28" s="119"/>
      <c r="S28" s="119"/>
      <c r="T28" s="119" t="s">
        <v>108</v>
      </c>
      <c r="U28" s="120">
        <f>DIRECCIONALIDAD!J41/100</f>
        <v>0.8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0.19688109161793371</v>
      </c>
      <c r="AG28" s="119"/>
      <c r="AH28" s="119"/>
      <c r="AI28" s="119"/>
      <c r="AJ28" s="119" t="s">
        <v>108</v>
      </c>
      <c r="AK28" s="120">
        <f>DIRECCIONALIDAD!J44/100</f>
        <v>0.80311890838206623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989.5</v>
      </c>
      <c r="C29" s="119" t="s">
        <v>107</v>
      </c>
      <c r="D29" s="129">
        <f>+B29*D28</f>
        <v>177.68724966622162</v>
      </c>
      <c r="E29" s="119"/>
      <c r="F29" s="119" t="s">
        <v>108</v>
      </c>
      <c r="G29" s="129">
        <f>+B29*G28</f>
        <v>811.81275033377835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1383.5</v>
      </c>
      <c r="N29" s="119"/>
      <c r="O29" s="119" t="s">
        <v>107</v>
      </c>
      <c r="P29" s="130">
        <f>+M29*P28</f>
        <v>276.7</v>
      </c>
      <c r="Q29" s="119"/>
      <c r="R29" s="119"/>
      <c r="S29" s="119"/>
      <c r="T29" s="119" t="s">
        <v>108</v>
      </c>
      <c r="U29" s="130">
        <f>+M29*U28</f>
        <v>1106.8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1075</v>
      </c>
      <c r="AE29" s="119" t="s">
        <v>107</v>
      </c>
      <c r="AF29" s="129">
        <f>+AD29*AF28</f>
        <v>211.64717348927874</v>
      </c>
      <c r="AG29" s="119"/>
      <c r="AH29" s="119"/>
      <c r="AI29" s="119"/>
      <c r="AJ29" s="119" t="s">
        <v>108</v>
      </c>
      <c r="AK29" s="129">
        <f>+AD29*AK28</f>
        <v>863.35282651072123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473</v>
      </c>
      <c r="C31" s="116">
        <f t="shared" ref="C31:K31" si="27">C13+C18+C22+C26</f>
        <v>509.5</v>
      </c>
      <c r="D31" s="116">
        <f t="shared" si="27"/>
        <v>543.5</v>
      </c>
      <c r="E31" s="116">
        <f t="shared" si="27"/>
        <v>529</v>
      </c>
      <c r="F31" s="116">
        <f t="shared" si="27"/>
        <v>481.5</v>
      </c>
      <c r="G31" s="116">
        <f t="shared" si="27"/>
        <v>494.5</v>
      </c>
      <c r="H31" s="116">
        <f t="shared" si="27"/>
        <v>486.5</v>
      </c>
      <c r="I31" s="116">
        <f t="shared" si="27"/>
        <v>464</v>
      </c>
      <c r="J31" s="116">
        <f t="shared" si="27"/>
        <v>473</v>
      </c>
      <c r="K31" s="116">
        <f t="shared" si="27"/>
        <v>501.5</v>
      </c>
      <c r="L31" s="117"/>
      <c r="M31" s="116">
        <f>M13+M18+M22+M26</f>
        <v>447.5</v>
      </c>
      <c r="N31" s="116">
        <f t="shared" ref="N31:AB31" si="28">N13+N18+N22+N26</f>
        <v>432</v>
      </c>
      <c r="O31" s="116">
        <f t="shared" si="28"/>
        <v>435</v>
      </c>
      <c r="P31" s="116">
        <f t="shared" si="28"/>
        <v>496.5</v>
      </c>
      <c r="Q31" s="116">
        <f t="shared" si="28"/>
        <v>517</v>
      </c>
      <c r="R31" s="116">
        <f t="shared" si="28"/>
        <v>674.5</v>
      </c>
      <c r="S31" s="116">
        <f t="shared" si="28"/>
        <v>537.5</v>
      </c>
      <c r="T31" s="116">
        <f t="shared" si="28"/>
        <v>533</v>
      </c>
      <c r="U31" s="116">
        <f t="shared" si="28"/>
        <v>511</v>
      </c>
      <c r="V31" s="116">
        <f t="shared" si="28"/>
        <v>510.5</v>
      </c>
      <c r="W31" s="116">
        <f t="shared" si="28"/>
        <v>492</v>
      </c>
      <c r="X31" s="116">
        <f t="shared" si="28"/>
        <v>485.5</v>
      </c>
      <c r="Y31" s="116">
        <f t="shared" si="28"/>
        <v>517</v>
      </c>
      <c r="Z31" s="116">
        <f t="shared" si="28"/>
        <v>498.5</v>
      </c>
      <c r="AA31" s="116">
        <f t="shared" si="28"/>
        <v>458</v>
      </c>
      <c r="AB31" s="116">
        <f t="shared" si="28"/>
        <v>519</v>
      </c>
      <c r="AC31" s="117"/>
      <c r="AD31" s="116">
        <f>AD13+AD18+AD22+AD26</f>
        <v>498.5</v>
      </c>
      <c r="AE31" s="116">
        <f t="shared" ref="AE31:AO31" si="29">AE13+AE18+AE22+AE26</f>
        <v>484.5</v>
      </c>
      <c r="AF31" s="116">
        <f t="shared" si="29"/>
        <v>466</v>
      </c>
      <c r="AG31" s="116">
        <f t="shared" si="29"/>
        <v>477.5</v>
      </c>
      <c r="AH31" s="116">
        <f t="shared" si="29"/>
        <v>482.5</v>
      </c>
      <c r="AI31" s="116">
        <f t="shared" si="29"/>
        <v>505</v>
      </c>
      <c r="AJ31" s="116">
        <f t="shared" si="29"/>
        <v>468</v>
      </c>
      <c r="AK31" s="116">
        <f t="shared" si="29"/>
        <v>499</v>
      </c>
      <c r="AL31" s="116">
        <f t="shared" si="29"/>
        <v>516</v>
      </c>
      <c r="AM31" s="116">
        <f t="shared" si="29"/>
        <v>465</v>
      </c>
      <c r="AN31" s="116">
        <f t="shared" si="29"/>
        <v>537.5</v>
      </c>
      <c r="AO31" s="116">
        <f t="shared" si="29"/>
        <v>473.5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2055</v>
      </c>
      <c r="F32" s="116">
        <f t="shared" ref="F32:K32" si="30">C31+D31+E31+F31</f>
        <v>2063.5</v>
      </c>
      <c r="G32" s="116">
        <f t="shared" si="30"/>
        <v>2048.5</v>
      </c>
      <c r="H32" s="116">
        <f t="shared" si="30"/>
        <v>1991.5</v>
      </c>
      <c r="I32" s="116">
        <f t="shared" si="30"/>
        <v>1926.5</v>
      </c>
      <c r="J32" s="116">
        <f t="shared" si="30"/>
        <v>1918</v>
      </c>
      <c r="K32" s="116">
        <f t="shared" si="30"/>
        <v>1925</v>
      </c>
      <c r="L32" s="117"/>
      <c r="M32" s="116"/>
      <c r="N32" s="116"/>
      <c r="O32" s="116"/>
      <c r="P32" s="116">
        <f>M31+N31+O31+P31</f>
        <v>1811</v>
      </c>
      <c r="Q32" s="116">
        <f t="shared" ref="Q32:AB32" si="31">N31+O31+P31+Q31</f>
        <v>1880.5</v>
      </c>
      <c r="R32" s="116">
        <f t="shared" si="31"/>
        <v>2123</v>
      </c>
      <c r="S32" s="116">
        <f t="shared" si="31"/>
        <v>2225.5</v>
      </c>
      <c r="T32" s="116">
        <f t="shared" si="31"/>
        <v>2262</v>
      </c>
      <c r="U32" s="116">
        <f t="shared" si="31"/>
        <v>2256</v>
      </c>
      <c r="V32" s="116">
        <f t="shared" si="31"/>
        <v>2092</v>
      </c>
      <c r="W32" s="116">
        <f t="shared" si="31"/>
        <v>2046.5</v>
      </c>
      <c r="X32" s="116">
        <f t="shared" si="31"/>
        <v>1999</v>
      </c>
      <c r="Y32" s="116">
        <f t="shared" si="31"/>
        <v>2005</v>
      </c>
      <c r="Z32" s="116">
        <f t="shared" si="31"/>
        <v>1993</v>
      </c>
      <c r="AA32" s="116">
        <f t="shared" si="31"/>
        <v>1959</v>
      </c>
      <c r="AB32" s="116">
        <f t="shared" si="31"/>
        <v>1992.5</v>
      </c>
      <c r="AC32" s="117"/>
      <c r="AD32" s="116"/>
      <c r="AE32" s="116"/>
      <c r="AF32" s="116"/>
      <c r="AG32" s="116">
        <f>AD31+AE31+AF31+AG31</f>
        <v>1926.5</v>
      </c>
      <c r="AH32" s="116">
        <f t="shared" ref="AH32:AO32" si="32">AE31+AF31+AG31+AH31</f>
        <v>1910.5</v>
      </c>
      <c r="AI32" s="116">
        <f t="shared" si="32"/>
        <v>1931</v>
      </c>
      <c r="AJ32" s="116">
        <f t="shared" si="32"/>
        <v>1933</v>
      </c>
      <c r="AK32" s="116">
        <f t="shared" si="32"/>
        <v>1954.5</v>
      </c>
      <c r="AL32" s="116">
        <f t="shared" si="32"/>
        <v>1988</v>
      </c>
      <c r="AM32" s="116">
        <f t="shared" si="32"/>
        <v>1948</v>
      </c>
      <c r="AN32" s="116">
        <f t="shared" si="32"/>
        <v>2017.5</v>
      </c>
      <c r="AO32" s="116">
        <f t="shared" si="32"/>
        <v>1992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2016-08-04T21:42:15Z</cp:lastPrinted>
  <dcterms:created xsi:type="dcterms:W3CDTF">1998-04-02T13:38:56Z</dcterms:created>
  <dcterms:modified xsi:type="dcterms:W3CDTF">2018-05-04T22:18:13Z</dcterms:modified>
</cp:coreProperties>
</file>